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289F8950-F11B-4632-AC48-76A292AC666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Issuance Summary November" sheetId="17" r:id="rId1"/>
    <sheet name="Issuance Summary April" sheetId="16" state="hidden" r:id="rId2"/>
    <sheet name="2021-192 (NOM)" sheetId="15" state="hidden" r:id="rId3"/>
  </sheet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7" l="1"/>
  <c r="L135" i="17"/>
  <c r="M52" i="17"/>
  <c r="M69" i="17"/>
  <c r="L69" i="17"/>
  <c r="M132" i="17"/>
  <c r="L132" i="17"/>
  <c r="M129" i="17"/>
  <c r="L129" i="17"/>
  <c r="M121" i="17"/>
  <c r="L121" i="17"/>
  <c r="M98" i="17"/>
  <c r="L98" i="17"/>
  <c r="L92" i="17"/>
  <c r="E31" i="17"/>
  <c r="E52" i="17"/>
  <c r="E54" i="17"/>
  <c r="E69" i="17"/>
  <c r="E92" i="17"/>
  <c r="E98" i="17"/>
  <c r="E104" i="17"/>
  <c r="E115" i="17"/>
  <c r="E121" i="17"/>
  <c r="E124" i="17"/>
  <c r="E129" i="17"/>
  <c r="E132" i="17"/>
  <c r="E135" i="17"/>
  <c r="E138" i="17"/>
  <c r="E140" i="17"/>
  <c r="E159" i="17"/>
  <c r="C7" i="17"/>
  <c r="L159" i="17"/>
  <c r="M159" i="17"/>
  <c r="L140" i="17"/>
  <c r="L138" i="17"/>
  <c r="M124" i="17"/>
  <c r="L124" i="17"/>
  <c r="M115" i="17"/>
  <c r="L115" i="17"/>
  <c r="M104" i="17"/>
  <c r="L104" i="17"/>
  <c r="M92" i="17"/>
  <c r="M54" i="17"/>
  <c r="L54" i="17"/>
  <c r="L52" i="17"/>
  <c r="M31" i="17"/>
  <c r="L31" i="17"/>
  <c r="M138" i="17"/>
  <c r="M140" i="17"/>
  <c r="B121" i="17"/>
  <c r="C9" i="17" l="1"/>
  <c r="M135" i="17"/>
  <c r="B31" i="17"/>
  <c r="B52" i="17"/>
  <c r="B159" i="17"/>
  <c r="B140" i="17"/>
  <c r="B135" i="17"/>
  <c r="B138" i="17"/>
  <c r="B132" i="17"/>
  <c r="B129" i="17"/>
  <c r="B124" i="17"/>
  <c r="B115" i="17"/>
  <c r="B104" i="17"/>
  <c r="B98" i="17"/>
  <c r="B92" i="17"/>
  <c r="B69" i="17"/>
  <c r="B54" i="17"/>
  <c r="L160" i="17" l="1"/>
  <c r="D9" i="17"/>
  <c r="D8" i="17"/>
  <c r="M160" i="17"/>
  <c r="E7" i="17"/>
  <c r="E8" i="17"/>
  <c r="C8" i="17"/>
  <c r="C10" i="17" s="1"/>
  <c r="E9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<sst xmlns="http://schemas.openxmlformats.org/spreadsheetml/2006/main" count="1660" uniqueCount="258">
  <si>
    <r>
      <rPr>
        <b/>
        <sz val="18"/>
        <color rgb="FF4472C4"/>
        <rFont val="Arial"/>
      </rPr>
      <t>November 2024 Ginnie Mae REMIC Issuance Summary</t>
    </r>
    <r>
      <rPr>
        <b/>
        <vertAlign val="superscript"/>
        <sz val="18"/>
        <color rgb="FF4472C4"/>
        <rFont val="Arial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</si>
  <si>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</si>
  <si>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</si>
  <si>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</si>
  <si>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</si>
  <si>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</si>
  <si>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</si>
  <si>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</si>
  <si>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</si>
  <si>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</si>
  <si>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</si>
  <si>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</si>
  <si>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</si>
  <si>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</si>
  <si>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</si>
  <si>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</si>
  <si>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</si>
  <si>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</si>
  <si>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</si>
  <si>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</si>
  <si>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2024-180</t>
  </si>
  <si>
    <t>BofA Securities, Inc.</t>
  </si>
  <si>
    <t>U.S. Bank National Association</t>
  </si>
  <si>
    <t>G2</t>
  </si>
  <si>
    <t>PT</t>
  </si>
  <si>
    <t>FLT/INV/IO</t>
  </si>
  <si>
    <t>FLT/INV/T/IO</t>
  </si>
  <si>
    <t>SEQ/AD</t>
  </si>
  <si>
    <t>FIX/Z</t>
  </si>
  <si>
    <t>TAC/AD/SUP</t>
  </si>
  <si>
    <t>FIX/Z/FLT/INV/IO</t>
  </si>
  <si>
    <t>FIX/Z/IO</t>
  </si>
  <si>
    <t>FLT/INV/IO/PO</t>
  </si>
  <si>
    <t>SC/G2</t>
  </si>
  <si>
    <t>N/A</t>
  </si>
  <si>
    <t>NTL/SC/PT</t>
  </si>
  <si>
    <t>FIX/IO</t>
  </si>
  <si>
    <t> </t>
  </si>
  <si>
    <t>2024-181</t>
  </si>
  <si>
    <t>J.P. Morgan Securities LLC</t>
  </si>
  <si>
    <t>SEQ/AD/PT</t>
  </si>
  <si>
    <t>FIX/FLT/INV/IO/Z</t>
  </si>
  <si>
    <t>SC/PT</t>
  </si>
  <si>
    <t>FIX/FLT/INV/IO</t>
  </si>
  <si>
    <t>PAC/AD/SUP</t>
  </si>
  <si>
    <t>SC/SEQ/AD</t>
  </si>
  <si>
    <t>PT/SEQ</t>
  </si>
  <si>
    <t>SEQ/PT</t>
  </si>
  <si>
    <t>2024-182</t>
  </si>
  <si>
    <t>Barclays Capital Inc.</t>
  </si>
  <si>
    <t>2024-183</t>
  </si>
  <si>
    <t>Goldman Sachs &amp; Co. LLC</t>
  </si>
  <si>
    <t>PT/SEQ/AD</t>
  </si>
  <si>
    <t>WAC/DLY</t>
  </si>
  <si>
    <t>G1/G2</t>
  </si>
  <si>
    <t>FIX/IO/Z</t>
  </si>
  <si>
    <t>SEQ</t>
  </si>
  <si>
    <t>FIX/WAC/IO/DLY</t>
  </si>
  <si>
    <t>2024-184</t>
  </si>
  <si>
    <t>BMO Capital Markets Corp.</t>
  </si>
  <si>
    <t>SEQ/PAC/AD/SUP</t>
  </si>
  <si>
    <t>FIX</t>
  </si>
  <si>
    <t>SEQ/PT/AD</t>
  </si>
  <si>
    <t>INV/IO/FIX/FLT</t>
  </si>
  <si>
    <t>FIX/INV/IO/FLT</t>
  </si>
  <si>
    <t>2024-185</t>
  </si>
  <si>
    <t>Mizuho Securities USA LLC</t>
  </si>
  <si>
    <t>2024-186</t>
  </si>
  <si>
    <t>BNP Paribas Securities Corp.</t>
  </si>
  <si>
    <t>PO/FLT/INV/IO</t>
  </si>
  <si>
    <t>INV/IO</t>
  </si>
  <si>
    <t>2024-187</t>
  </si>
  <si>
    <t>Citigroup Global Markets Inc.</t>
  </si>
  <si>
    <t>SC/PAC/SUP</t>
  </si>
  <si>
    <t>FLT/FIX/INV/IO</t>
  </si>
  <si>
    <t>2024-188</t>
  </si>
  <si>
    <t>Morgan Stanley &amp; Co. LLC</t>
  </si>
  <si>
    <t>2024-189</t>
  </si>
  <si>
    <t>Wells Fargo Bank, N.A.</t>
  </si>
  <si>
    <t>2024-190</t>
  </si>
  <si>
    <t>Santander US Capital Markets LLC</t>
  </si>
  <si>
    <t>PT/AD/SEQ</t>
  </si>
  <si>
    <t>FIX/Z/FLT/INV/IO/T</t>
  </si>
  <si>
    <t>PT/PAC I/PAC II/SUP</t>
  </si>
  <si>
    <t>FIX/FLT/INV/IO/T</t>
  </si>
  <si>
    <t>2024-191</t>
  </si>
  <si>
    <t>Nomura Securities International, Inc.</t>
  </si>
  <si>
    <t>G1</t>
  </si>
  <si>
    <t>SC/G1</t>
  </si>
  <si>
    <t>WAC/Z/DLY</t>
  </si>
  <si>
    <t>2024-192</t>
  </si>
  <si>
    <t>WAC/IO/DLY</t>
  </si>
  <si>
    <t>WAC/IO/DLY/FIX</t>
  </si>
  <si>
    <t>2024-193</t>
  </si>
  <si>
    <t>Cantor Fitzgerald &amp; Co.</t>
  </si>
  <si>
    <t>2024-194</t>
  </si>
  <si>
    <t>2024-H20</t>
  </si>
  <si>
    <t>HPT/CPT</t>
  </si>
  <si>
    <t>FLT/HWAC/HZ/IO/DLY</t>
  </si>
  <si>
    <t>NTL/SC/HPT</t>
  </si>
  <si>
    <t>HWAC/IO/DLY</t>
  </si>
  <si>
    <t>SC/HPT/CPT</t>
  </si>
  <si>
    <t>HPT</t>
  </si>
  <si>
    <t>HWAC/IO/DLY/FLT/HZ</t>
  </si>
  <si>
    <t>FLT/HWAC/HZ/IO</t>
  </si>
  <si>
    <t>HWAC/IO/FLT/HZ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</si>
  <si>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</si>
  <si>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</si>
  <si>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</si>
  <si>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</si>
  <si>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</si>
  <si>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</si>
  <si>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</si>
  <si>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</si>
  <si>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</si>
  <si>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</si>
  <si>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</si>
  <si>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</si>
  <si>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</si>
  <si>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</si>
  <si>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</si>
  <si>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</si>
  <si>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</si>
  <si>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</si>
  <si>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</si>
  <si>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</si>
  <si>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</si>
  <si>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</si>
  <si>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</si>
  <si>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</si>
  <si>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</si>
  <si>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</si>
  <si>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</si>
  <si>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</si>
  <si>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</si>
  <si>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</si>
  <si>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</si>
  <si>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</si>
  <si>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</si>
  <si>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</si>
  <si>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</si>
  <si>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</si>
  <si>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</si>
  <si>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</si>
  <si>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</si>
  <si>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</si>
  <si>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</si>
  <si>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</si>
  <si>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</si>
  <si>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</si>
  <si>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</si>
  <si>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</si>
  <si>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</si>
  <si>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</si>
  <si>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</si>
  <si>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</si>
  <si>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</si>
  <si>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</si>
  <si>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</si>
  <si>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</si>
  <si>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</si>
  <si>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</si>
  <si>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</si>
  <si>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</si>
  <si>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</si>
  <si>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</si>
  <si>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</si>
  <si>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</si>
  <si>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</si>
  <si>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</si>
  <si>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</si>
  <si>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</si>
  <si>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</si>
  <si>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</si>
  <si>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</si>
  <si>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</si>
  <si>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</si>
  <si>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</si>
  <si>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</si>
  <si>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</si>
  <si>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</si>
  <si>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</si>
  <si>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</si>
  <si>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</si>
  <si>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</si>
  <si>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</si>
  <si>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</si>
  <si>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</si>
  <si>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>PNC Capital Markets LLC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</si>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</sst>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b/>
      <sz val="18"/>
      <color rgb="FF4472C4"/>
      <name val="Arial"/>
    </font>
    <font>
      <b/>
      <vertAlign val="superscript"/>
      <sz val="18"/>
      <color rgb="FF4472C4"/>
      <name val="Arial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/>
    <xf numFmtId="6" fontId="10" fillId="0" borderId="0" xfId="0" applyNumberFormat="1" applyFont="1"/>
    <xf numFmtId="3" fontId="10" fillId="0" borderId="3" xfId="0" applyNumberFormat="1" applyFont="1" applyBorder="1"/>
    <xf numFmtId="165" fontId="10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 vertical="center"/>
    </xf>
    <xf numFmtId="0" fontId="21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185"/>
  <sheetViews>
    <sheetView tabSelected="1" view="pageBreakPreview" zoomScale="85" zoomScaleNormal="100" zoomScaleSheetLayoutView="85" workbookViewId="0">
      <selection activeCell="F12" sqref="F12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9.26953125" style="57" bestFit="1" customWidth="1"/>
    <col min="9" max="9" width="9.1796875" style="2" bestFit="1" customWidth="1"/>
    <col min="10" max="10" width="26.179687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2" t="s">
        <v>0</v>
      </c>
      <c r="C1" s="83"/>
      <c r="D1" s="83"/>
      <c r="E1" s="83"/>
      <c r="F1" s="83"/>
      <c r="G1" s="83"/>
      <c r="H1" s="83"/>
      <c r="I1" s="8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COUNTIF(E17:E159,"Single Family")/2</f>
        <v>11</v>
      </c>
      <c r="D7" s="64">
        <f>SUMIFS(L$17:L$159, $B$17:$B$159, "*Total", $E$17:$E$159,"Single Family")</f>
        <v>10017720625</v>
      </c>
      <c r="E7" s="64">
        <f>SUMIFS(M$17:M$159, $B$17:$B$159, "*Total", $E$17:$E$159,"Single Family")</f>
        <v>8811309747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COUNTIF(E17:E159,"Multifamily")/2</f>
        <v>4</v>
      </c>
      <c r="D8" s="64">
        <f>SUMIFS(L$17:L$159, $B$17:$B$159, "*Total", $E$17:$E$159,"Multifamily")</f>
        <v>543328173</v>
      </c>
      <c r="E8" s="64">
        <f>SUMIFS(M$17:M$159, $B$17:$B$159, "*Total", $E$17:$E$159,"Multifamily")</f>
        <v>515730093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COUNTIF(E17:E159,"Reverse REMIC")/2</f>
        <v>1</v>
      </c>
      <c r="D9" s="64">
        <f>SUMIFS(L$17:L$159, $B$17:$B$159, "*Total", $E$17:$E$159,"Reverse REMIC")</f>
        <v>545705147</v>
      </c>
      <c r="E9" s="64">
        <f>SUMIFS(M$17:M$159, $B$17:$B$159, "*Total", $E$17:$E$159,"Reverse REMIC")</f>
        <v>612009306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16</v>
      </c>
      <c r="D10" s="44">
        <f>SUM(D7:D9)</f>
        <v>11106753945</v>
      </c>
      <c r="E10" s="44">
        <f>SUM(E7:E9)</f>
        <v>9939049146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6</v>
      </c>
      <c r="I17" s="48">
        <v>30</v>
      </c>
      <c r="J17" s="48" t="s">
        <v>24</v>
      </c>
      <c r="K17" s="48" t="s">
        <v>25</v>
      </c>
      <c r="L17" s="58">
        <v>125000000</v>
      </c>
      <c r="M17" s="58">
        <v>125000000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24</v>
      </c>
      <c r="K18" s="48" t="s">
        <v>26</v>
      </c>
      <c r="L18" s="58">
        <v>155000000</v>
      </c>
      <c r="M18" s="58">
        <v>155250000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6.5</v>
      </c>
      <c r="I19" s="48">
        <v>30</v>
      </c>
      <c r="J19" s="48" t="s">
        <v>24</v>
      </c>
      <c r="K19" s="48" t="s">
        <v>25</v>
      </c>
      <c r="L19" s="58">
        <v>106926422</v>
      </c>
      <c r="M19" s="58">
        <v>106926422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6.5</v>
      </c>
      <c r="I20" s="48">
        <v>30</v>
      </c>
      <c r="J20" s="48" t="s">
        <v>24</v>
      </c>
      <c r="K20" s="48" t="s">
        <v>25</v>
      </c>
      <c r="L20" s="58">
        <v>200000000</v>
      </c>
      <c r="M20" s="58">
        <v>200000000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24</v>
      </c>
      <c r="K21" s="48" t="s">
        <v>25</v>
      </c>
      <c r="L21" s="58">
        <v>250000000</v>
      </c>
      <c r="M21" s="58">
        <v>250000000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3.5</v>
      </c>
      <c r="I22" s="48">
        <v>30</v>
      </c>
      <c r="J22" s="48" t="s">
        <v>27</v>
      </c>
      <c r="K22" s="48" t="s">
        <v>28</v>
      </c>
      <c r="L22" s="58">
        <v>69869145</v>
      </c>
      <c r="M22" s="58">
        <v>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40</v>
      </c>
      <c r="J23" s="48" t="s">
        <v>29</v>
      </c>
      <c r="K23" s="48" t="s">
        <v>30</v>
      </c>
      <c r="L23" s="58">
        <v>51422366</v>
      </c>
      <c r="M23" s="58">
        <v>50000000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7.5</v>
      </c>
      <c r="I24" s="48">
        <v>30</v>
      </c>
      <c r="J24" s="48" t="s">
        <v>24</v>
      </c>
      <c r="K24" s="48" t="s">
        <v>25</v>
      </c>
      <c r="L24" s="58">
        <v>75000000</v>
      </c>
      <c r="M24" s="58">
        <v>75000000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5.5</v>
      </c>
      <c r="I25" s="48">
        <v>30</v>
      </c>
      <c r="J25" s="48" t="s">
        <v>27</v>
      </c>
      <c r="K25" s="48" t="s">
        <v>31</v>
      </c>
      <c r="L25" s="58">
        <v>30015000</v>
      </c>
      <c r="M25" s="58">
        <v>2272727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23</v>
      </c>
      <c r="H26" s="53">
        <v>6</v>
      </c>
      <c r="I26" s="48">
        <v>30</v>
      </c>
      <c r="J26" s="48" t="s">
        <v>24</v>
      </c>
      <c r="K26" s="48" t="s">
        <v>32</v>
      </c>
      <c r="L26" s="58">
        <v>54166667</v>
      </c>
      <c r="M26" s="58">
        <v>50000000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33</v>
      </c>
      <c r="H27" s="53" t="s">
        <v>34</v>
      </c>
      <c r="I27" s="48" t="s">
        <v>34</v>
      </c>
      <c r="J27" s="48" t="s">
        <v>35</v>
      </c>
      <c r="K27" s="48" t="s">
        <v>36</v>
      </c>
      <c r="L27" s="58">
        <v>0</v>
      </c>
      <c r="M27" s="58">
        <v>10937784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6.5</v>
      </c>
      <c r="I28" s="48">
        <v>30</v>
      </c>
      <c r="J28" s="48" t="s">
        <v>27</v>
      </c>
      <c r="K28" s="48" t="s">
        <v>31</v>
      </c>
      <c r="L28" s="58">
        <v>52813383</v>
      </c>
      <c r="M28" s="58">
        <v>12187703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23</v>
      </c>
      <c r="H29" s="53">
        <v>5.5</v>
      </c>
      <c r="I29" s="48">
        <v>30</v>
      </c>
      <c r="J29" s="48" t="s">
        <v>27</v>
      </c>
      <c r="K29" s="48" t="s">
        <v>28</v>
      </c>
      <c r="L29" s="58">
        <v>127646708</v>
      </c>
      <c r="M29" s="58">
        <v>0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4</v>
      </c>
      <c r="I30" s="48">
        <v>30</v>
      </c>
      <c r="J30" s="48" t="s">
        <v>27</v>
      </c>
      <c r="K30" s="48" t="s">
        <v>28</v>
      </c>
      <c r="L30" s="58">
        <v>52293000</v>
      </c>
      <c r="M30" s="58">
        <v>0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46" t="str">
        <f>B17 &amp; " Total"</f>
        <v>2024-180 Total</v>
      </c>
      <c r="C31" s="46" t="s">
        <v>37</v>
      </c>
      <c r="D31" s="46" t="s">
        <v>37</v>
      </c>
      <c r="E31" s="65" t="str">
        <f>E17</f>
        <v>Single Family</v>
      </c>
      <c r="F31" s="50" t="s">
        <v>37</v>
      </c>
      <c r="G31" s="51" t="s">
        <v>37</v>
      </c>
      <c r="H31" s="55" t="s">
        <v>37</v>
      </c>
      <c r="I31" s="51" t="s">
        <v>37</v>
      </c>
      <c r="J31" s="51" t="s">
        <v>37</v>
      </c>
      <c r="K31" s="51" t="s">
        <v>37</v>
      </c>
      <c r="L31" s="60">
        <f>SUM(L17:L30)</f>
        <v>1350152691</v>
      </c>
      <c r="M31" s="60">
        <f>SUM(M17:M30)</f>
        <v>1037574636</v>
      </c>
      <c r="N31" s="37"/>
      <c r="O31" s="37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 t="s">
        <v>38</v>
      </c>
      <c r="C32" s="37" t="s">
        <v>39</v>
      </c>
      <c r="D32" s="37" t="s">
        <v>22</v>
      </c>
      <c r="E32" s="73" t="s">
        <v>6</v>
      </c>
      <c r="F32" s="48">
        <v>1</v>
      </c>
      <c r="G32" s="48" t="s">
        <v>23</v>
      </c>
      <c r="H32" s="53">
        <v>6</v>
      </c>
      <c r="I32" s="48">
        <v>30</v>
      </c>
      <c r="J32" s="48" t="s">
        <v>24</v>
      </c>
      <c r="K32" s="48" t="s">
        <v>25</v>
      </c>
      <c r="L32" s="58">
        <v>100000000</v>
      </c>
      <c r="M32" s="58">
        <v>100000000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73"/>
      <c r="F33" s="48">
        <v>2</v>
      </c>
      <c r="G33" s="48" t="s">
        <v>23</v>
      </c>
      <c r="H33" s="53">
        <v>6</v>
      </c>
      <c r="I33" s="48">
        <v>30</v>
      </c>
      <c r="J33" s="48" t="s">
        <v>40</v>
      </c>
      <c r="K33" s="48" t="s">
        <v>41</v>
      </c>
      <c r="L33" s="58">
        <v>165613134</v>
      </c>
      <c r="M33" s="58">
        <v>82806567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73"/>
      <c r="F34" s="48">
        <v>3</v>
      </c>
      <c r="G34" s="48" t="s">
        <v>23</v>
      </c>
      <c r="H34" s="53">
        <v>6</v>
      </c>
      <c r="I34" s="48">
        <v>30</v>
      </c>
      <c r="J34" s="48" t="s">
        <v>24</v>
      </c>
      <c r="K34" s="48" t="s">
        <v>25</v>
      </c>
      <c r="L34" s="58">
        <v>50000000</v>
      </c>
      <c r="M34" s="58">
        <v>50000000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73"/>
      <c r="F35" s="48">
        <v>4</v>
      </c>
      <c r="G35" s="48" t="s">
        <v>23</v>
      </c>
      <c r="H35" s="53">
        <v>6</v>
      </c>
      <c r="I35" s="48">
        <v>30</v>
      </c>
      <c r="J35" s="48" t="s">
        <v>40</v>
      </c>
      <c r="K35" s="48" t="s">
        <v>41</v>
      </c>
      <c r="L35" s="58">
        <v>75000000</v>
      </c>
      <c r="M35" s="58">
        <v>50000000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73"/>
      <c r="F36" s="48">
        <v>5</v>
      </c>
      <c r="G36" s="48" t="s">
        <v>23</v>
      </c>
      <c r="H36" s="53">
        <v>6</v>
      </c>
      <c r="I36" s="48">
        <v>30</v>
      </c>
      <c r="J36" s="48" t="s">
        <v>24</v>
      </c>
      <c r="K36" s="48" t="s">
        <v>25</v>
      </c>
      <c r="L36" s="58">
        <v>220000000</v>
      </c>
      <c r="M36" s="58">
        <v>220000000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37"/>
      <c r="C37" s="37"/>
      <c r="D37" s="37"/>
      <c r="E37" s="73"/>
      <c r="F37" s="48">
        <v>6</v>
      </c>
      <c r="G37" s="48" t="s">
        <v>33</v>
      </c>
      <c r="H37" s="53" t="s">
        <v>34</v>
      </c>
      <c r="I37" s="53" t="s">
        <v>34</v>
      </c>
      <c r="J37" s="48" t="s">
        <v>42</v>
      </c>
      <c r="K37" s="48" t="s">
        <v>43</v>
      </c>
      <c r="L37" s="58">
        <v>49393095</v>
      </c>
      <c r="M37" s="58">
        <v>37044821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/>
      <c r="C38" s="37"/>
      <c r="D38" s="37"/>
      <c r="E38" s="73"/>
      <c r="F38" s="48">
        <v>7</v>
      </c>
      <c r="G38" s="48" t="s">
        <v>23</v>
      </c>
      <c r="H38" s="53">
        <v>5.5</v>
      </c>
      <c r="I38" s="48">
        <v>30</v>
      </c>
      <c r="J38" s="48" t="s">
        <v>27</v>
      </c>
      <c r="K38" s="48" t="s">
        <v>28</v>
      </c>
      <c r="L38" s="58">
        <v>30116008</v>
      </c>
      <c r="M38" s="58">
        <v>0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73"/>
      <c r="F39" s="48">
        <v>8</v>
      </c>
      <c r="G39" s="48" t="s">
        <v>23</v>
      </c>
      <c r="H39" s="53">
        <v>4</v>
      </c>
      <c r="I39" s="48">
        <v>30</v>
      </c>
      <c r="J39" s="48" t="s">
        <v>27</v>
      </c>
      <c r="K39" s="48" t="s">
        <v>28</v>
      </c>
      <c r="L39" s="58">
        <v>164284118</v>
      </c>
      <c r="M39" s="58">
        <v>0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73"/>
      <c r="F40" s="48">
        <v>9</v>
      </c>
      <c r="G40" s="48" t="s">
        <v>33</v>
      </c>
      <c r="H40" s="53" t="s">
        <v>34</v>
      </c>
      <c r="I40" s="53" t="s">
        <v>34</v>
      </c>
      <c r="J40" s="48" t="s">
        <v>42</v>
      </c>
      <c r="K40" s="48" t="s">
        <v>25</v>
      </c>
      <c r="L40" s="58">
        <v>60061317</v>
      </c>
      <c r="M40" s="58">
        <v>60061317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73"/>
      <c r="F41" s="48">
        <v>10</v>
      </c>
      <c r="G41" s="48" t="s">
        <v>33</v>
      </c>
      <c r="H41" s="53" t="s">
        <v>34</v>
      </c>
      <c r="I41" s="53" t="s">
        <v>34</v>
      </c>
      <c r="J41" s="48" t="s">
        <v>42</v>
      </c>
      <c r="K41" s="48" t="s">
        <v>25</v>
      </c>
      <c r="L41" s="58">
        <v>53622214</v>
      </c>
      <c r="M41" s="58">
        <v>53622214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73"/>
      <c r="F42" s="48">
        <v>11</v>
      </c>
      <c r="G42" s="48" t="s">
        <v>23</v>
      </c>
      <c r="H42" s="53">
        <v>6.5</v>
      </c>
      <c r="I42" s="48">
        <v>30</v>
      </c>
      <c r="J42" s="48" t="s">
        <v>44</v>
      </c>
      <c r="K42" s="48" t="s">
        <v>30</v>
      </c>
      <c r="L42" s="58">
        <v>94035568</v>
      </c>
      <c r="M42" s="58">
        <v>33871600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73"/>
      <c r="F43" s="48">
        <v>12</v>
      </c>
      <c r="G43" s="48" t="s">
        <v>23</v>
      </c>
      <c r="H43" s="53">
        <v>7</v>
      </c>
      <c r="I43" s="48">
        <v>30</v>
      </c>
      <c r="J43" s="48" t="s">
        <v>24</v>
      </c>
      <c r="K43" s="48" t="s">
        <v>25</v>
      </c>
      <c r="L43" s="58">
        <v>552439075</v>
      </c>
      <c r="M43" s="58">
        <v>552439075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73"/>
      <c r="F44" s="48">
        <v>13</v>
      </c>
      <c r="G44" s="48" t="s">
        <v>23</v>
      </c>
      <c r="H44" s="53">
        <v>6.5</v>
      </c>
      <c r="I44" s="48">
        <v>30</v>
      </c>
      <c r="J44" s="48" t="s">
        <v>24</v>
      </c>
      <c r="K44" s="48" t="s">
        <v>25</v>
      </c>
      <c r="L44" s="58">
        <v>147698905</v>
      </c>
      <c r="M44" s="58">
        <v>147698905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73"/>
      <c r="F45" s="48">
        <v>14</v>
      </c>
      <c r="G45" s="48" t="s">
        <v>23</v>
      </c>
      <c r="H45" s="53">
        <v>6.5</v>
      </c>
      <c r="I45" s="48">
        <v>30</v>
      </c>
      <c r="J45" s="48" t="s">
        <v>24</v>
      </c>
      <c r="K45" s="48" t="s">
        <v>25</v>
      </c>
      <c r="L45" s="58">
        <v>50000000</v>
      </c>
      <c r="M45" s="58">
        <v>50000000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73"/>
      <c r="F46" s="48">
        <v>15</v>
      </c>
      <c r="G46" s="48" t="s">
        <v>33</v>
      </c>
      <c r="H46" s="53" t="s">
        <v>34</v>
      </c>
      <c r="I46" s="53" t="s">
        <v>34</v>
      </c>
      <c r="J46" s="48" t="s">
        <v>45</v>
      </c>
      <c r="K46" s="48" t="s">
        <v>28</v>
      </c>
      <c r="L46" s="58">
        <v>19425196</v>
      </c>
      <c r="M46" s="58">
        <v>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73"/>
      <c r="F47" s="48">
        <v>16</v>
      </c>
      <c r="G47" s="48" t="s">
        <v>23</v>
      </c>
      <c r="H47" s="53">
        <v>6.5</v>
      </c>
      <c r="I47" s="48">
        <v>30</v>
      </c>
      <c r="J47" s="48" t="s">
        <v>24</v>
      </c>
      <c r="K47" s="48" t="s">
        <v>25</v>
      </c>
      <c r="L47" s="58">
        <v>53773961</v>
      </c>
      <c r="M47" s="58">
        <v>53773961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73"/>
      <c r="F48" s="48">
        <v>17</v>
      </c>
      <c r="G48" s="48" t="s">
        <v>23</v>
      </c>
      <c r="H48" s="53">
        <v>6</v>
      </c>
      <c r="I48" s="48">
        <v>30</v>
      </c>
      <c r="J48" s="48" t="s">
        <v>46</v>
      </c>
      <c r="K48" s="48" t="s">
        <v>43</v>
      </c>
      <c r="L48" s="58">
        <v>49374317</v>
      </c>
      <c r="M48" s="58">
        <v>37030737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73"/>
      <c r="F49" s="48">
        <v>18</v>
      </c>
      <c r="G49" s="48" t="s">
        <v>23</v>
      </c>
      <c r="H49" s="53">
        <v>6</v>
      </c>
      <c r="I49" s="48">
        <v>30</v>
      </c>
      <c r="J49" s="48" t="s">
        <v>47</v>
      </c>
      <c r="K49" s="48" t="s">
        <v>43</v>
      </c>
      <c r="L49" s="58">
        <v>200137500</v>
      </c>
      <c r="M49" s="58">
        <v>133425000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73"/>
      <c r="F50" s="48">
        <v>19</v>
      </c>
      <c r="G50" s="48" t="s">
        <v>23</v>
      </c>
      <c r="H50" s="53">
        <v>6</v>
      </c>
      <c r="I50" s="48">
        <v>30</v>
      </c>
      <c r="J50" s="48" t="s">
        <v>24</v>
      </c>
      <c r="K50" s="48" t="s">
        <v>25</v>
      </c>
      <c r="L50" s="58">
        <v>70000000</v>
      </c>
      <c r="M50" s="58">
        <v>70000000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3"/>
      <c r="F51" s="48">
        <v>20</v>
      </c>
      <c r="G51" s="48" t="s">
        <v>33</v>
      </c>
      <c r="H51" s="53" t="s">
        <v>34</v>
      </c>
      <c r="I51" s="53" t="s">
        <v>34</v>
      </c>
      <c r="J51" s="48" t="s">
        <v>45</v>
      </c>
      <c r="K51" s="48" t="s">
        <v>28</v>
      </c>
      <c r="L51" s="58">
        <v>34176626</v>
      </c>
      <c r="M51" s="58">
        <v>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46" t="str">
        <f>B32 &amp; " Total"</f>
        <v>2024-181 Total</v>
      </c>
      <c r="C52" s="46" t="s">
        <v>37</v>
      </c>
      <c r="D52" s="46" t="s">
        <v>37</v>
      </c>
      <c r="E52" s="65" t="str">
        <f>E32</f>
        <v>Single Family</v>
      </c>
      <c r="F52" s="50" t="s">
        <v>37</v>
      </c>
      <c r="G52" s="51" t="s">
        <v>37</v>
      </c>
      <c r="H52" s="55" t="s">
        <v>37</v>
      </c>
      <c r="I52" s="51" t="s">
        <v>37</v>
      </c>
      <c r="J52" s="51" t="s">
        <v>37</v>
      </c>
      <c r="K52" s="51" t="s">
        <v>37</v>
      </c>
      <c r="L52" s="60">
        <f>SUM(L32:L51)</f>
        <v>2239151034</v>
      </c>
      <c r="M52" s="60">
        <f>SUM(M32:M51)</f>
        <v>1731774197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 t="s">
        <v>48</v>
      </c>
      <c r="C53" s="37" t="s">
        <v>49</v>
      </c>
      <c r="D53" s="37" t="s">
        <v>22</v>
      </c>
      <c r="E53" s="37" t="s">
        <v>6</v>
      </c>
      <c r="F53" s="48">
        <v>1</v>
      </c>
      <c r="G53" s="48" t="s">
        <v>23</v>
      </c>
      <c r="H53" s="53">
        <v>6</v>
      </c>
      <c r="I53" s="48">
        <v>30</v>
      </c>
      <c r="J53" s="48" t="s">
        <v>47</v>
      </c>
      <c r="K53" s="48" t="s">
        <v>43</v>
      </c>
      <c r="L53" s="58">
        <v>97500000</v>
      </c>
      <c r="M53" s="75">
        <v>65000000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46" t="str">
        <f>B53 &amp; " Total"</f>
        <v>2024-182 Total</v>
      </c>
      <c r="C54" s="46" t="s">
        <v>37</v>
      </c>
      <c r="D54" s="46" t="s">
        <v>37</v>
      </c>
      <c r="E54" s="65" t="str">
        <f>E53</f>
        <v>Single Family</v>
      </c>
      <c r="F54" s="50" t="s">
        <v>37</v>
      </c>
      <c r="G54" s="51" t="s">
        <v>37</v>
      </c>
      <c r="H54" s="55" t="s">
        <v>37</v>
      </c>
      <c r="I54" s="51" t="s">
        <v>37</v>
      </c>
      <c r="J54" s="51" t="s">
        <v>37</v>
      </c>
      <c r="K54" s="51" t="s">
        <v>37</v>
      </c>
      <c r="L54" s="60">
        <f>SUM(L53:L53)</f>
        <v>97500000</v>
      </c>
      <c r="M54" s="69">
        <f>SUM(M53:M53)</f>
        <v>65000000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 t="s">
        <v>50</v>
      </c>
      <c r="C55" s="37" t="s">
        <v>51</v>
      </c>
      <c r="D55" s="37" t="s">
        <v>22</v>
      </c>
      <c r="E55" s="37" t="s">
        <v>6</v>
      </c>
      <c r="F55" s="48">
        <v>1</v>
      </c>
      <c r="G55" s="48" t="s">
        <v>23</v>
      </c>
      <c r="H55" s="53">
        <v>6</v>
      </c>
      <c r="I55" s="48">
        <v>30</v>
      </c>
      <c r="J55" s="48" t="s">
        <v>24</v>
      </c>
      <c r="K55" s="48" t="s">
        <v>25</v>
      </c>
      <c r="L55" s="58">
        <v>170000000</v>
      </c>
      <c r="M55" s="58">
        <v>510000000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2</v>
      </c>
      <c r="G56" s="48" t="s">
        <v>23</v>
      </c>
      <c r="H56" s="53">
        <v>6</v>
      </c>
      <c r="I56" s="48">
        <v>30</v>
      </c>
      <c r="J56" s="48" t="s">
        <v>47</v>
      </c>
      <c r="K56" s="48" t="s">
        <v>43</v>
      </c>
      <c r="L56" s="58">
        <v>112208260</v>
      </c>
      <c r="M56" s="58">
        <v>56104130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3</v>
      </c>
      <c r="G57" s="48" t="s">
        <v>23</v>
      </c>
      <c r="H57" s="53">
        <v>6</v>
      </c>
      <c r="I57" s="48">
        <v>30</v>
      </c>
      <c r="J57" s="48" t="s">
        <v>24</v>
      </c>
      <c r="K57" s="48" t="s">
        <v>25</v>
      </c>
      <c r="L57" s="58">
        <v>50000000</v>
      </c>
      <c r="M57" s="58">
        <v>50000000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4</v>
      </c>
      <c r="G58" s="48" t="s">
        <v>23</v>
      </c>
      <c r="H58" s="53">
        <v>6</v>
      </c>
      <c r="I58" s="48">
        <v>30</v>
      </c>
      <c r="J58" s="48" t="s">
        <v>24</v>
      </c>
      <c r="K58" s="48" t="s">
        <v>25</v>
      </c>
      <c r="L58" s="58">
        <v>250000000</v>
      </c>
      <c r="M58" s="58">
        <v>250000000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5</v>
      </c>
      <c r="G59" s="48" t="s">
        <v>23</v>
      </c>
      <c r="H59" s="53">
        <v>6</v>
      </c>
      <c r="I59" s="48">
        <v>30</v>
      </c>
      <c r="J59" s="48" t="s">
        <v>24</v>
      </c>
      <c r="K59" s="48" t="s">
        <v>25</v>
      </c>
      <c r="L59" s="58">
        <v>100000000</v>
      </c>
      <c r="M59" s="58">
        <v>100000000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37"/>
      <c r="F60" s="48">
        <v>6</v>
      </c>
      <c r="G60" s="48" t="s">
        <v>23</v>
      </c>
      <c r="H60" s="53">
        <v>6</v>
      </c>
      <c r="I60" s="48">
        <v>30</v>
      </c>
      <c r="J60" s="48" t="s">
        <v>24</v>
      </c>
      <c r="K60" s="48" t="s">
        <v>25</v>
      </c>
      <c r="L60" s="58">
        <v>80000000</v>
      </c>
      <c r="M60" s="58">
        <v>80000000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/>
      <c r="C61" s="37"/>
      <c r="D61" s="37"/>
      <c r="E61" s="37"/>
      <c r="F61" s="48">
        <v>7</v>
      </c>
      <c r="G61" s="48" t="s">
        <v>23</v>
      </c>
      <c r="H61" s="53">
        <v>6</v>
      </c>
      <c r="I61" s="48">
        <v>30</v>
      </c>
      <c r="J61" s="48" t="s">
        <v>52</v>
      </c>
      <c r="K61" s="48" t="s">
        <v>41</v>
      </c>
      <c r="L61" s="58">
        <v>94402049</v>
      </c>
      <c r="M61" s="58">
        <v>62934698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8</v>
      </c>
      <c r="G62" s="48" t="s">
        <v>23</v>
      </c>
      <c r="H62" s="53">
        <v>6</v>
      </c>
      <c r="I62" s="48">
        <v>30</v>
      </c>
      <c r="J62" s="48" t="s">
        <v>24</v>
      </c>
      <c r="K62" s="48" t="s">
        <v>25</v>
      </c>
      <c r="L62" s="58">
        <v>50000000</v>
      </c>
      <c r="M62" s="58">
        <v>50000000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9</v>
      </c>
      <c r="G63" s="48" t="s">
        <v>33</v>
      </c>
      <c r="H63" s="53" t="s">
        <v>34</v>
      </c>
      <c r="I63" s="48" t="s">
        <v>34</v>
      </c>
      <c r="J63" s="48" t="s">
        <v>45</v>
      </c>
      <c r="K63" s="48" t="s">
        <v>53</v>
      </c>
      <c r="L63" s="58">
        <v>14903721</v>
      </c>
      <c r="M63" s="58">
        <v>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10</v>
      </c>
      <c r="G64" s="48" t="s">
        <v>23</v>
      </c>
      <c r="H64" s="53">
        <v>5.5</v>
      </c>
      <c r="I64" s="48">
        <v>30</v>
      </c>
      <c r="J64" s="48" t="s">
        <v>27</v>
      </c>
      <c r="K64" s="48" t="s">
        <v>28</v>
      </c>
      <c r="L64" s="58">
        <v>36800000</v>
      </c>
      <c r="M64" s="58">
        <v>0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11</v>
      </c>
      <c r="G65" s="48" t="s">
        <v>54</v>
      </c>
      <c r="H65" s="53">
        <v>5.1639999999999997</v>
      </c>
      <c r="I65" s="48">
        <v>30</v>
      </c>
      <c r="J65" s="48" t="s">
        <v>24</v>
      </c>
      <c r="K65" s="48" t="s">
        <v>28</v>
      </c>
      <c r="L65" s="58">
        <v>9118054</v>
      </c>
      <c r="M65" s="58">
        <v>0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12</v>
      </c>
      <c r="G66" s="48" t="s">
        <v>23</v>
      </c>
      <c r="H66" s="53">
        <v>6</v>
      </c>
      <c r="I66" s="48">
        <v>30</v>
      </c>
      <c r="J66" s="48" t="s">
        <v>44</v>
      </c>
      <c r="K66" s="48" t="s">
        <v>55</v>
      </c>
      <c r="L66" s="58">
        <v>23662558</v>
      </c>
      <c r="M66" s="58">
        <v>1333333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13</v>
      </c>
      <c r="G67" s="48" t="s">
        <v>23</v>
      </c>
      <c r="H67" s="53">
        <v>6</v>
      </c>
      <c r="I67" s="48">
        <v>30</v>
      </c>
      <c r="J67" s="48" t="s">
        <v>56</v>
      </c>
      <c r="K67" s="48" t="s">
        <v>36</v>
      </c>
      <c r="L67" s="58">
        <v>47110553</v>
      </c>
      <c r="M67" s="58">
        <v>2750000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14</v>
      </c>
      <c r="G68" s="48" t="s">
        <v>54</v>
      </c>
      <c r="H68" s="53">
        <v>5.55</v>
      </c>
      <c r="I68" s="48">
        <v>30</v>
      </c>
      <c r="J68" s="48" t="s">
        <v>24</v>
      </c>
      <c r="K68" s="48" t="s">
        <v>57</v>
      </c>
      <c r="L68" s="58">
        <v>18507518</v>
      </c>
      <c r="M68" s="58">
        <v>18507518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46" t="str">
        <f>B55 &amp; " Total"</f>
        <v>2024-183 Total</v>
      </c>
      <c r="C69" s="46" t="s">
        <v>37</v>
      </c>
      <c r="D69" s="46" t="s">
        <v>37</v>
      </c>
      <c r="E69" s="65" t="str">
        <f>E55</f>
        <v>Single Family</v>
      </c>
      <c r="F69" s="50" t="s">
        <v>37</v>
      </c>
      <c r="G69" s="51" t="s">
        <v>37</v>
      </c>
      <c r="H69" s="55" t="s">
        <v>37</v>
      </c>
      <c r="I69" s="51" t="s">
        <v>37</v>
      </c>
      <c r="J69" s="51" t="s">
        <v>37</v>
      </c>
      <c r="K69" s="51" t="s">
        <v>37</v>
      </c>
      <c r="L69" s="60">
        <f>SUM(L55:L68)</f>
        <v>1056712713</v>
      </c>
      <c r="M69" s="60">
        <f>SUM(M55:M68)</f>
        <v>1181629679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 t="s">
        <v>58</v>
      </c>
      <c r="C70" s="37" t="s">
        <v>59</v>
      </c>
      <c r="D70" s="37" t="s">
        <v>22</v>
      </c>
      <c r="E70" s="37" t="s">
        <v>6</v>
      </c>
      <c r="F70" s="48">
        <v>1</v>
      </c>
      <c r="G70" s="48" t="s">
        <v>23</v>
      </c>
      <c r="H70" s="53">
        <v>7</v>
      </c>
      <c r="I70" s="48">
        <v>30</v>
      </c>
      <c r="J70" s="48" t="s">
        <v>24</v>
      </c>
      <c r="K70" s="48" t="s">
        <v>25</v>
      </c>
      <c r="L70" s="58">
        <v>60000000</v>
      </c>
      <c r="M70" s="58">
        <v>100000000</v>
      </c>
      <c r="N70" s="66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2</v>
      </c>
      <c r="G71" s="48" t="s">
        <v>23</v>
      </c>
      <c r="H71" s="53">
        <v>6</v>
      </c>
      <c r="I71" s="48">
        <v>30</v>
      </c>
      <c r="J71" s="48" t="s">
        <v>60</v>
      </c>
      <c r="K71" s="48" t="s">
        <v>28</v>
      </c>
      <c r="L71" s="58">
        <v>48520896</v>
      </c>
      <c r="M71" s="58">
        <v>0</v>
      </c>
      <c r="N71" s="66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37"/>
      <c r="F72" s="48">
        <v>3</v>
      </c>
      <c r="G72" s="48" t="s">
        <v>23</v>
      </c>
      <c r="H72" s="53">
        <v>6</v>
      </c>
      <c r="I72" s="48">
        <v>30</v>
      </c>
      <c r="J72" s="48" t="s">
        <v>24</v>
      </c>
      <c r="K72" s="48" t="s">
        <v>25</v>
      </c>
      <c r="L72" s="58">
        <v>250000000</v>
      </c>
      <c r="M72" s="58">
        <v>450000000</v>
      </c>
      <c r="N72" s="66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37"/>
      <c r="F73" s="48">
        <v>4</v>
      </c>
      <c r="G73" s="48" t="s">
        <v>23</v>
      </c>
      <c r="H73" s="53">
        <v>7.5</v>
      </c>
      <c r="I73" s="48">
        <v>30</v>
      </c>
      <c r="J73" s="48" t="s">
        <v>24</v>
      </c>
      <c r="K73" s="48" t="s">
        <v>25</v>
      </c>
      <c r="L73" s="58">
        <v>18473419</v>
      </c>
      <c r="M73" s="58">
        <v>18473419</v>
      </c>
      <c r="N73" s="66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5</v>
      </c>
      <c r="G74" s="48" t="s">
        <v>23</v>
      </c>
      <c r="H74" s="53">
        <v>6.5</v>
      </c>
      <c r="I74" s="48">
        <v>30</v>
      </c>
      <c r="J74" s="48" t="s">
        <v>40</v>
      </c>
      <c r="K74" s="48" t="s">
        <v>30</v>
      </c>
      <c r="L74" s="58">
        <v>115000000</v>
      </c>
      <c r="M74" s="58">
        <v>130000000</v>
      </c>
      <c r="N74" s="76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6</v>
      </c>
      <c r="G75" s="48" t="s">
        <v>23</v>
      </c>
      <c r="H75" s="53">
        <v>6</v>
      </c>
      <c r="I75" s="48">
        <v>30</v>
      </c>
      <c r="J75" s="48" t="s">
        <v>24</v>
      </c>
      <c r="K75" s="48" t="s">
        <v>61</v>
      </c>
      <c r="L75" s="58">
        <v>60000000</v>
      </c>
      <c r="M75" s="58">
        <v>0</v>
      </c>
      <c r="N75" s="66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/>
      <c r="C76" s="37"/>
      <c r="D76" s="37"/>
      <c r="E76" s="37"/>
      <c r="F76" s="48">
        <v>7</v>
      </c>
      <c r="G76" s="48" t="s">
        <v>23</v>
      </c>
      <c r="H76" s="53">
        <v>5.5</v>
      </c>
      <c r="I76" s="48">
        <v>30</v>
      </c>
      <c r="J76" s="48" t="s">
        <v>62</v>
      </c>
      <c r="K76" s="48" t="s">
        <v>41</v>
      </c>
      <c r="L76" s="58">
        <v>177404853</v>
      </c>
      <c r="M76" s="58">
        <v>59134951</v>
      </c>
      <c r="N76" s="66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37"/>
      <c r="F77" s="48">
        <v>8</v>
      </c>
      <c r="G77" s="48" t="s">
        <v>23</v>
      </c>
      <c r="H77" s="53">
        <v>7</v>
      </c>
      <c r="I77" s="48">
        <v>30</v>
      </c>
      <c r="J77" s="48" t="s">
        <v>24</v>
      </c>
      <c r="K77" s="48" t="s">
        <v>25</v>
      </c>
      <c r="L77" s="58">
        <v>200000000</v>
      </c>
      <c r="M77" s="58">
        <v>300000000</v>
      </c>
      <c r="N77" s="66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9</v>
      </c>
      <c r="G78" s="48" t="s">
        <v>23</v>
      </c>
      <c r="H78" s="53">
        <v>6</v>
      </c>
      <c r="I78" s="48">
        <v>30</v>
      </c>
      <c r="J78" s="48" t="s">
        <v>47</v>
      </c>
      <c r="K78" s="48" t="s">
        <v>43</v>
      </c>
      <c r="L78" s="58">
        <v>147168438</v>
      </c>
      <c r="M78" s="58">
        <v>91334219</v>
      </c>
      <c r="N78" s="66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10</v>
      </c>
      <c r="G79" s="48" t="s">
        <v>23</v>
      </c>
      <c r="H79" s="53">
        <v>3.5</v>
      </c>
      <c r="I79" s="48">
        <v>30</v>
      </c>
      <c r="J79" s="48" t="s">
        <v>27</v>
      </c>
      <c r="K79" s="48" t="s">
        <v>28</v>
      </c>
      <c r="L79" s="58">
        <v>277131966</v>
      </c>
      <c r="M79" s="58">
        <v>0</v>
      </c>
      <c r="N79" s="76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11</v>
      </c>
      <c r="G80" s="48" t="s">
        <v>23</v>
      </c>
      <c r="H80" s="53">
        <v>5.5</v>
      </c>
      <c r="I80" s="48">
        <v>30</v>
      </c>
      <c r="J80" s="48" t="s">
        <v>56</v>
      </c>
      <c r="K80" s="48" t="s">
        <v>61</v>
      </c>
      <c r="L80" s="58">
        <v>46347000</v>
      </c>
      <c r="M80" s="58">
        <v>0</v>
      </c>
      <c r="N80" s="76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12</v>
      </c>
      <c r="G81" s="48" t="s">
        <v>23</v>
      </c>
      <c r="H81" s="53">
        <v>6.5</v>
      </c>
      <c r="I81" s="48">
        <v>30</v>
      </c>
      <c r="J81" s="48" t="s">
        <v>24</v>
      </c>
      <c r="K81" s="48" t="s">
        <v>25</v>
      </c>
      <c r="L81" s="58">
        <v>100000000</v>
      </c>
      <c r="M81" s="58">
        <v>100000000</v>
      </c>
      <c r="N81" s="76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13</v>
      </c>
      <c r="G82" s="48" t="s">
        <v>23</v>
      </c>
      <c r="H82" s="53">
        <v>6.5</v>
      </c>
      <c r="I82" s="48">
        <v>30</v>
      </c>
      <c r="J82" s="48" t="s">
        <v>24</v>
      </c>
      <c r="K82" s="48" t="s">
        <v>25</v>
      </c>
      <c r="L82" s="58">
        <v>170000000</v>
      </c>
      <c r="M82" s="58">
        <v>340000000</v>
      </c>
      <c r="N82" s="76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14</v>
      </c>
      <c r="G83" s="48" t="s">
        <v>23</v>
      </c>
      <c r="H83" s="53">
        <v>7</v>
      </c>
      <c r="I83" s="48">
        <v>30</v>
      </c>
      <c r="J83" s="48" t="s">
        <v>24</v>
      </c>
      <c r="K83" s="48" t="s">
        <v>25</v>
      </c>
      <c r="L83" s="58">
        <v>75000000</v>
      </c>
      <c r="M83" s="58">
        <v>75000000</v>
      </c>
      <c r="N83" s="76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15</v>
      </c>
      <c r="G84" s="48" t="s">
        <v>23</v>
      </c>
      <c r="H84" s="53">
        <v>5.5</v>
      </c>
      <c r="I84" s="48">
        <v>30</v>
      </c>
      <c r="J84" s="48" t="s">
        <v>47</v>
      </c>
      <c r="K84" s="48" t="s">
        <v>43</v>
      </c>
      <c r="L84" s="58">
        <v>46106048</v>
      </c>
      <c r="M84" s="58">
        <v>15368682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16</v>
      </c>
      <c r="G85" s="48" t="s">
        <v>23</v>
      </c>
      <c r="H85" s="53">
        <v>6.5</v>
      </c>
      <c r="I85" s="48">
        <v>30</v>
      </c>
      <c r="J85" s="48" t="s">
        <v>44</v>
      </c>
      <c r="K85" s="48" t="s">
        <v>28</v>
      </c>
      <c r="L85" s="58">
        <v>36791777</v>
      </c>
      <c r="M85" s="58">
        <v>0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17</v>
      </c>
      <c r="G86" s="48" t="s">
        <v>23</v>
      </c>
      <c r="H86" s="53">
        <v>6</v>
      </c>
      <c r="I86" s="48">
        <v>30</v>
      </c>
      <c r="J86" s="48" t="s">
        <v>47</v>
      </c>
      <c r="K86" s="48" t="s">
        <v>63</v>
      </c>
      <c r="L86" s="58">
        <v>39071161</v>
      </c>
      <c r="M86" s="58">
        <v>19535580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18</v>
      </c>
      <c r="G87" s="48" t="s">
        <v>23</v>
      </c>
      <c r="H87" s="53">
        <v>5.5</v>
      </c>
      <c r="I87" s="48">
        <v>30</v>
      </c>
      <c r="J87" s="48" t="s">
        <v>47</v>
      </c>
      <c r="K87" s="48" t="s">
        <v>43</v>
      </c>
      <c r="L87" s="58">
        <v>300000000</v>
      </c>
      <c r="M87" s="58">
        <v>100000000</v>
      </c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19</v>
      </c>
      <c r="G88" s="48" t="s">
        <v>23</v>
      </c>
      <c r="H88" s="53">
        <v>6.5</v>
      </c>
      <c r="I88" s="48">
        <v>30</v>
      </c>
      <c r="J88" s="48" t="s">
        <v>24</v>
      </c>
      <c r="K88" s="48" t="s">
        <v>25</v>
      </c>
      <c r="L88" s="58">
        <v>140000000</v>
      </c>
      <c r="M88" s="58">
        <v>140000000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20</v>
      </c>
      <c r="G89" s="48" t="s">
        <v>23</v>
      </c>
      <c r="H89" s="53">
        <v>6</v>
      </c>
      <c r="I89" s="48">
        <v>30</v>
      </c>
      <c r="J89" s="48" t="s">
        <v>47</v>
      </c>
      <c r="K89" s="48" t="s">
        <v>43</v>
      </c>
      <c r="L89" s="58">
        <v>110928840</v>
      </c>
      <c r="M89" s="58">
        <v>55464420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21</v>
      </c>
      <c r="G90" s="48" t="s">
        <v>23</v>
      </c>
      <c r="H90" s="53">
        <v>7.5</v>
      </c>
      <c r="I90" s="48">
        <v>30</v>
      </c>
      <c r="J90" s="48" t="s">
        <v>44</v>
      </c>
      <c r="K90" s="48" t="s">
        <v>28</v>
      </c>
      <c r="L90" s="58">
        <v>60000000</v>
      </c>
      <c r="M90" s="58">
        <v>0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22</v>
      </c>
      <c r="G91" s="48" t="s">
        <v>23</v>
      </c>
      <c r="H91" s="53">
        <v>6</v>
      </c>
      <c r="I91" s="48">
        <v>30</v>
      </c>
      <c r="J91" s="48" t="s">
        <v>47</v>
      </c>
      <c r="K91" s="48" t="s">
        <v>64</v>
      </c>
      <c r="L91" s="58">
        <v>150000000</v>
      </c>
      <c r="M91" s="58">
        <v>200000000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tr">
        <f>B70 &amp; " Total"</f>
        <v>2024-184 Total</v>
      </c>
      <c r="C92" s="46" t="s">
        <v>37</v>
      </c>
      <c r="D92" s="46" t="s">
        <v>37</v>
      </c>
      <c r="E92" s="65" t="str">
        <f>E70</f>
        <v>Single Family</v>
      </c>
      <c r="F92" s="50" t="s">
        <v>37</v>
      </c>
      <c r="G92" s="51" t="s">
        <v>37</v>
      </c>
      <c r="H92" s="55" t="s">
        <v>37</v>
      </c>
      <c r="I92" s="51" t="s">
        <v>37</v>
      </c>
      <c r="J92" s="51" t="s">
        <v>37</v>
      </c>
      <c r="K92" s="51" t="s">
        <v>37</v>
      </c>
      <c r="L92" s="60">
        <f>SUM(L70:L91)</f>
        <v>2627944398</v>
      </c>
      <c r="M92" s="60">
        <f>SUM(M70:M91)</f>
        <v>2194311271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65</v>
      </c>
      <c r="C93" s="37" t="s">
        <v>66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5.5</v>
      </c>
      <c r="I93" s="48">
        <v>30</v>
      </c>
      <c r="J93" s="48" t="s">
        <v>46</v>
      </c>
      <c r="K93" s="48" t="s">
        <v>43</v>
      </c>
      <c r="L93" s="58">
        <v>200000000</v>
      </c>
      <c r="M93" s="58">
        <v>100000000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46</v>
      </c>
      <c r="K94" s="48" t="s">
        <v>43</v>
      </c>
      <c r="L94" s="58">
        <v>256026000</v>
      </c>
      <c r="M94" s="58">
        <v>100000000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</v>
      </c>
      <c r="I95" s="48">
        <v>30</v>
      </c>
      <c r="J95" s="48" t="s">
        <v>44</v>
      </c>
      <c r="K95" s="48" t="s">
        <v>28</v>
      </c>
      <c r="L95" s="58">
        <v>47820857</v>
      </c>
      <c r="M95" s="58">
        <v>0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5.5</v>
      </c>
      <c r="I96" s="48">
        <v>30</v>
      </c>
      <c r="J96" s="48" t="s">
        <v>52</v>
      </c>
      <c r="K96" s="48" t="s">
        <v>55</v>
      </c>
      <c r="L96" s="58">
        <v>97154619</v>
      </c>
      <c r="M96" s="58">
        <v>1363636</v>
      </c>
      <c r="N96" s="66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5.5</v>
      </c>
      <c r="I97" s="48">
        <v>30</v>
      </c>
      <c r="J97" s="48" t="s">
        <v>27</v>
      </c>
      <c r="K97" s="48" t="s">
        <v>28</v>
      </c>
      <c r="L97" s="58">
        <v>59009536</v>
      </c>
      <c r="M97" s="58">
        <v>0</v>
      </c>
      <c r="N97" s="76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tr">
        <f>B93 &amp; " Total"</f>
        <v>2024-185 Total</v>
      </c>
      <c r="C98" s="46" t="s">
        <v>37</v>
      </c>
      <c r="D98" s="46" t="s">
        <v>37</v>
      </c>
      <c r="E98" s="65" t="str">
        <f>E93</f>
        <v>Single Family</v>
      </c>
      <c r="F98" s="50" t="s">
        <v>37</v>
      </c>
      <c r="G98" s="51" t="s">
        <v>37</v>
      </c>
      <c r="H98" s="55" t="s">
        <v>37</v>
      </c>
      <c r="I98" s="51" t="s">
        <v>37</v>
      </c>
      <c r="J98" s="51" t="s">
        <v>37</v>
      </c>
      <c r="K98" s="51" t="s">
        <v>37</v>
      </c>
      <c r="L98" s="60">
        <f>SUM(L93:L97)</f>
        <v>660011012</v>
      </c>
      <c r="M98" s="60">
        <f>SUM(M93:M97)</f>
        <v>201363636</v>
      </c>
      <c r="N98" s="76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67</v>
      </c>
      <c r="C99" s="37" t="s">
        <v>68</v>
      </c>
      <c r="D99" s="37" t="s">
        <v>22</v>
      </c>
      <c r="E99" s="37" t="s">
        <v>6</v>
      </c>
      <c r="F99" s="48">
        <v>1</v>
      </c>
      <c r="G99" s="48" t="s">
        <v>23</v>
      </c>
      <c r="H99" s="53">
        <v>6</v>
      </c>
      <c r="I99" s="48">
        <v>30</v>
      </c>
      <c r="J99" s="48" t="s">
        <v>24</v>
      </c>
      <c r="K99" s="48" t="s">
        <v>25</v>
      </c>
      <c r="L99" s="58">
        <v>100000000</v>
      </c>
      <c r="M99" s="58">
        <v>100000000</v>
      </c>
      <c r="N99" s="76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37"/>
      <c r="C100" s="37"/>
      <c r="D100" s="37"/>
      <c r="E100" s="37"/>
      <c r="F100" s="48">
        <v>2</v>
      </c>
      <c r="G100" s="48" t="s">
        <v>23</v>
      </c>
      <c r="H100" s="53">
        <v>5.5</v>
      </c>
      <c r="I100" s="48">
        <v>30</v>
      </c>
      <c r="J100" s="48" t="s">
        <v>27</v>
      </c>
      <c r="K100" s="48" t="s">
        <v>28</v>
      </c>
      <c r="L100" s="58">
        <v>29208917</v>
      </c>
      <c r="M100" s="58">
        <v>0</v>
      </c>
      <c r="N100" s="66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/>
      <c r="C101" s="37"/>
      <c r="D101" s="37"/>
      <c r="E101" s="37"/>
      <c r="F101" s="48">
        <v>3</v>
      </c>
      <c r="G101" s="48" t="s">
        <v>23</v>
      </c>
      <c r="H101" s="53">
        <v>6.5</v>
      </c>
      <c r="I101" s="48">
        <v>30</v>
      </c>
      <c r="J101" s="48" t="s">
        <v>24</v>
      </c>
      <c r="K101" s="48" t="s">
        <v>69</v>
      </c>
      <c r="L101" s="58">
        <v>215384615</v>
      </c>
      <c r="M101" s="58">
        <v>200000000</v>
      </c>
      <c r="N101" s="76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4</v>
      </c>
      <c r="G102" s="48" t="s">
        <v>33</v>
      </c>
      <c r="H102" s="53" t="s">
        <v>34</v>
      </c>
      <c r="I102" s="53" t="s">
        <v>34</v>
      </c>
      <c r="J102" s="48" t="s">
        <v>35</v>
      </c>
      <c r="K102" s="48" t="s">
        <v>36</v>
      </c>
      <c r="L102" s="58">
        <v>0</v>
      </c>
      <c r="M102" s="58">
        <v>27109897</v>
      </c>
      <c r="N102" s="66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5</v>
      </c>
      <c r="G103" s="48" t="s">
        <v>33</v>
      </c>
      <c r="H103" s="53" t="s">
        <v>34</v>
      </c>
      <c r="I103" s="53" t="s">
        <v>34</v>
      </c>
      <c r="J103" s="48" t="s">
        <v>35</v>
      </c>
      <c r="K103" s="48" t="s">
        <v>70</v>
      </c>
      <c r="L103" s="58">
        <v>0</v>
      </c>
      <c r="M103" s="58">
        <v>317911733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46" t="str">
        <f>B99 &amp; " Total"</f>
        <v>2024-186 Total</v>
      </c>
      <c r="C104" s="46" t="s">
        <v>37</v>
      </c>
      <c r="D104" s="46" t="s">
        <v>37</v>
      </c>
      <c r="E104" s="65" t="str">
        <f>E99</f>
        <v>Single Family</v>
      </c>
      <c r="F104" s="50" t="s">
        <v>37</v>
      </c>
      <c r="G104" s="51" t="s">
        <v>37</v>
      </c>
      <c r="H104" s="55" t="s">
        <v>37</v>
      </c>
      <c r="I104" s="51" t="s">
        <v>37</v>
      </c>
      <c r="J104" s="51" t="s">
        <v>37</v>
      </c>
      <c r="K104" s="51" t="s">
        <v>37</v>
      </c>
      <c r="L104" s="60">
        <f>SUM(L99:L103)</f>
        <v>344593532</v>
      </c>
      <c r="M104" s="60">
        <f>SUM(M99:M103)</f>
        <v>645021630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 t="s">
        <v>71</v>
      </c>
      <c r="C105" s="37" t="s">
        <v>72</v>
      </c>
      <c r="D105" s="37" t="s">
        <v>22</v>
      </c>
      <c r="E105" s="37" t="s">
        <v>6</v>
      </c>
      <c r="F105" s="48">
        <v>1</v>
      </c>
      <c r="G105" s="48" t="s">
        <v>23</v>
      </c>
      <c r="H105" s="53">
        <v>6</v>
      </c>
      <c r="I105" s="48">
        <v>30</v>
      </c>
      <c r="J105" s="48" t="s">
        <v>24</v>
      </c>
      <c r="K105" s="48" t="s">
        <v>25</v>
      </c>
      <c r="L105" s="58">
        <v>55000000</v>
      </c>
      <c r="M105" s="58">
        <v>55000000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2</v>
      </c>
      <c r="G106" s="48" t="s">
        <v>23</v>
      </c>
      <c r="H106" s="53">
        <v>6</v>
      </c>
      <c r="I106" s="48">
        <v>30</v>
      </c>
      <c r="J106" s="48" t="s">
        <v>40</v>
      </c>
      <c r="K106" s="48" t="s">
        <v>30</v>
      </c>
      <c r="L106" s="58">
        <v>75000000</v>
      </c>
      <c r="M106" s="58">
        <v>50000000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3</v>
      </c>
      <c r="G107" s="48" t="s">
        <v>23</v>
      </c>
      <c r="H107" s="53">
        <v>7</v>
      </c>
      <c r="I107" s="48">
        <v>30</v>
      </c>
      <c r="J107" s="48" t="s">
        <v>24</v>
      </c>
      <c r="K107" s="48" t="s">
        <v>25</v>
      </c>
      <c r="L107" s="58">
        <v>100000000</v>
      </c>
      <c r="M107" s="58">
        <v>100000000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4</v>
      </c>
      <c r="G108" s="48" t="s">
        <v>33</v>
      </c>
      <c r="H108" s="53" t="s">
        <v>34</v>
      </c>
      <c r="I108" s="53" t="s">
        <v>34</v>
      </c>
      <c r="J108" s="48" t="s">
        <v>35</v>
      </c>
      <c r="K108" s="48" t="s">
        <v>36</v>
      </c>
      <c r="L108" s="58">
        <v>0</v>
      </c>
      <c r="M108" s="58">
        <v>27337372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5</v>
      </c>
      <c r="G109" s="48" t="s">
        <v>33</v>
      </c>
      <c r="H109" s="53" t="s">
        <v>34</v>
      </c>
      <c r="I109" s="53" t="s">
        <v>34</v>
      </c>
      <c r="J109" s="48" t="s">
        <v>35</v>
      </c>
      <c r="K109" s="48" t="s">
        <v>36</v>
      </c>
      <c r="L109" s="58">
        <v>0</v>
      </c>
      <c r="M109" s="58">
        <v>21978059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6</v>
      </c>
      <c r="G110" s="48" t="s">
        <v>33</v>
      </c>
      <c r="H110" s="53" t="s">
        <v>34</v>
      </c>
      <c r="I110" s="53" t="s">
        <v>34</v>
      </c>
      <c r="J110" s="48" t="s">
        <v>73</v>
      </c>
      <c r="K110" s="48" t="s">
        <v>61</v>
      </c>
      <c r="L110" s="58">
        <v>26095301</v>
      </c>
      <c r="M110" s="58">
        <v>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7</v>
      </c>
      <c r="G111" s="48" t="s">
        <v>23</v>
      </c>
      <c r="H111" s="53">
        <v>6.5</v>
      </c>
      <c r="I111" s="48">
        <v>30</v>
      </c>
      <c r="J111" s="48" t="s">
        <v>40</v>
      </c>
      <c r="K111" s="48" t="s">
        <v>30</v>
      </c>
      <c r="L111" s="58">
        <v>133333334</v>
      </c>
      <c r="M111" s="58">
        <v>100000000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8</v>
      </c>
      <c r="G112" s="48" t="s">
        <v>23</v>
      </c>
      <c r="H112" s="53">
        <v>4</v>
      </c>
      <c r="I112" s="48">
        <v>30</v>
      </c>
      <c r="J112" s="48" t="s">
        <v>27</v>
      </c>
      <c r="K112" s="48" t="s">
        <v>28</v>
      </c>
      <c r="L112" s="58">
        <v>52204380</v>
      </c>
      <c r="M112" s="58">
        <v>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9</v>
      </c>
      <c r="G113" s="48" t="s">
        <v>33</v>
      </c>
      <c r="H113" s="53" t="s">
        <v>34</v>
      </c>
      <c r="I113" s="53" t="s">
        <v>34</v>
      </c>
      <c r="J113" s="48" t="s">
        <v>24</v>
      </c>
      <c r="K113" s="48" t="s">
        <v>25</v>
      </c>
      <c r="L113" s="58">
        <v>39140294</v>
      </c>
      <c r="M113" s="58">
        <v>48984806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10</v>
      </c>
      <c r="G114" s="48" t="s">
        <v>23</v>
      </c>
      <c r="H114" s="53">
        <v>5.5</v>
      </c>
      <c r="I114" s="48">
        <v>30</v>
      </c>
      <c r="J114" s="48" t="s">
        <v>24</v>
      </c>
      <c r="K114" s="48" t="s">
        <v>74</v>
      </c>
      <c r="L114" s="58">
        <v>75000000</v>
      </c>
      <c r="M114" s="58">
        <v>25000000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46" t="str">
        <f>B105 &amp; " Total"</f>
        <v>2024-187 Total</v>
      </c>
      <c r="C115" s="46" t="s">
        <v>37</v>
      </c>
      <c r="D115" s="46" t="s">
        <v>37</v>
      </c>
      <c r="E115" s="65" t="str">
        <f>E105</f>
        <v>Single Family</v>
      </c>
      <c r="F115" s="50" t="s">
        <v>37</v>
      </c>
      <c r="G115" s="51" t="s">
        <v>37</v>
      </c>
      <c r="H115" s="55" t="s">
        <v>37</v>
      </c>
      <c r="I115" s="51" t="s">
        <v>37</v>
      </c>
      <c r="J115" s="51" t="s">
        <v>37</v>
      </c>
      <c r="K115" s="51" t="s">
        <v>37</v>
      </c>
      <c r="L115" s="60">
        <f>SUM(L105:L114)</f>
        <v>555773309</v>
      </c>
      <c r="M115" s="60">
        <f>SUM(M105:M114)</f>
        <v>428300237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 t="s">
        <v>75</v>
      </c>
      <c r="C116" s="37" t="s">
        <v>76</v>
      </c>
      <c r="D116" s="37" t="s">
        <v>22</v>
      </c>
      <c r="E116" s="37" t="s">
        <v>6</v>
      </c>
      <c r="F116" s="48">
        <v>1</v>
      </c>
      <c r="G116" s="48" t="s">
        <v>23</v>
      </c>
      <c r="H116" s="53">
        <v>6.5</v>
      </c>
      <c r="I116" s="48">
        <v>30</v>
      </c>
      <c r="J116" s="48" t="s">
        <v>24</v>
      </c>
      <c r="K116" s="48" t="s">
        <v>25</v>
      </c>
      <c r="L116" s="58">
        <v>268702694</v>
      </c>
      <c r="M116" s="58">
        <v>806108082</v>
      </c>
      <c r="N116" s="58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2</v>
      </c>
      <c r="G117" s="48" t="s">
        <v>23</v>
      </c>
      <c r="H117" s="53">
        <v>6.5</v>
      </c>
      <c r="I117" s="48">
        <v>30</v>
      </c>
      <c r="J117" s="48" t="s">
        <v>44</v>
      </c>
      <c r="K117" s="48" t="s">
        <v>28</v>
      </c>
      <c r="L117" s="58">
        <v>35430773</v>
      </c>
      <c r="M117" s="58">
        <v>0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3</v>
      </c>
      <c r="G118" s="48" t="s">
        <v>23</v>
      </c>
      <c r="H118" s="53">
        <v>6.5</v>
      </c>
      <c r="I118" s="48">
        <v>30</v>
      </c>
      <c r="J118" s="48" t="s">
        <v>44</v>
      </c>
      <c r="K118" s="48" t="s">
        <v>28</v>
      </c>
      <c r="L118" s="58">
        <v>34576491</v>
      </c>
      <c r="M118" s="58">
        <v>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4</v>
      </c>
      <c r="G119" s="48" t="s">
        <v>23</v>
      </c>
      <c r="H119" s="53">
        <v>6.5</v>
      </c>
      <c r="I119" s="48">
        <v>30</v>
      </c>
      <c r="J119" s="48" t="s">
        <v>24</v>
      </c>
      <c r="K119" s="48" t="s">
        <v>43</v>
      </c>
      <c r="L119" s="58">
        <v>150000000</v>
      </c>
      <c r="M119" s="58">
        <v>100000000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5</v>
      </c>
      <c r="G120" s="48" t="s">
        <v>23</v>
      </c>
      <c r="H120" s="53">
        <v>7</v>
      </c>
      <c r="I120" s="48">
        <v>30</v>
      </c>
      <c r="J120" s="48" t="s">
        <v>24</v>
      </c>
      <c r="K120" s="48" t="s">
        <v>25</v>
      </c>
      <c r="L120" s="58">
        <v>102436599</v>
      </c>
      <c r="M120" s="58">
        <v>102436599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46" t="str">
        <f>B116 &amp; " Total"</f>
        <v>2024-188 Total</v>
      </c>
      <c r="C121" s="46" t="s">
        <v>37</v>
      </c>
      <c r="D121" s="46" t="s">
        <v>37</v>
      </c>
      <c r="E121" s="65" t="str">
        <f>E116</f>
        <v>Single Family</v>
      </c>
      <c r="F121" s="50" t="s">
        <v>37</v>
      </c>
      <c r="G121" s="51" t="s">
        <v>37</v>
      </c>
      <c r="H121" s="55" t="s">
        <v>37</v>
      </c>
      <c r="I121" s="51" t="s">
        <v>37</v>
      </c>
      <c r="J121" s="51" t="s">
        <v>37</v>
      </c>
      <c r="K121" s="51" t="s">
        <v>37</v>
      </c>
      <c r="L121" s="60">
        <f>SUM(L116:L120)</f>
        <v>591146557</v>
      </c>
      <c r="M121" s="60">
        <f>SUM(M116:M120)</f>
        <v>1008544681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 t="s">
        <v>77</v>
      </c>
      <c r="C122" s="37" t="s">
        <v>78</v>
      </c>
      <c r="D122" s="37" t="s">
        <v>22</v>
      </c>
      <c r="E122" s="37" t="s">
        <v>6</v>
      </c>
      <c r="F122" s="48">
        <v>1</v>
      </c>
      <c r="G122" s="48" t="s">
        <v>23</v>
      </c>
      <c r="H122" s="53">
        <v>5.5</v>
      </c>
      <c r="I122" s="48">
        <v>30</v>
      </c>
      <c r="J122" s="48" t="s">
        <v>56</v>
      </c>
      <c r="K122" s="48" t="s">
        <v>61</v>
      </c>
      <c r="L122" s="58">
        <v>63100000</v>
      </c>
      <c r="M122" s="58">
        <v>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</v>
      </c>
      <c r="G123" s="48" t="s">
        <v>23</v>
      </c>
      <c r="H123" s="53">
        <v>5.5</v>
      </c>
      <c r="I123" s="48">
        <v>30</v>
      </c>
      <c r="J123" s="48" t="s">
        <v>56</v>
      </c>
      <c r="K123" s="48" t="s">
        <v>61</v>
      </c>
      <c r="L123" s="58">
        <v>27150322</v>
      </c>
      <c r="M123" s="58">
        <v>0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46" t="str">
        <f>B122 &amp; " Total"</f>
        <v>2024-189 Total</v>
      </c>
      <c r="C124" s="46" t="s">
        <v>37</v>
      </c>
      <c r="D124" s="46" t="s">
        <v>37</v>
      </c>
      <c r="E124" s="65" t="str">
        <f>E122</f>
        <v>Single Family</v>
      </c>
      <c r="F124" s="50" t="s">
        <v>37</v>
      </c>
      <c r="G124" s="51" t="s">
        <v>37</v>
      </c>
      <c r="H124" s="55" t="s">
        <v>37</v>
      </c>
      <c r="I124" s="51" t="s">
        <v>37</v>
      </c>
      <c r="J124" s="51" t="s">
        <v>37</v>
      </c>
      <c r="K124" s="51" t="s">
        <v>37</v>
      </c>
      <c r="L124" s="60">
        <f>SUM(L122:L123)</f>
        <v>90250322</v>
      </c>
      <c r="M124" s="60">
        <f>SUM(M122:M123)</f>
        <v>0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 t="s">
        <v>79</v>
      </c>
      <c r="C125" s="37" t="s">
        <v>80</v>
      </c>
      <c r="D125" s="37" t="s">
        <v>22</v>
      </c>
      <c r="E125" s="37" t="s">
        <v>6</v>
      </c>
      <c r="F125" s="48">
        <v>1</v>
      </c>
      <c r="G125" s="48" t="s">
        <v>23</v>
      </c>
      <c r="H125" s="53">
        <v>5.5</v>
      </c>
      <c r="I125" s="48">
        <v>30</v>
      </c>
      <c r="J125" s="48" t="s">
        <v>24</v>
      </c>
      <c r="K125" s="48" t="s">
        <v>43</v>
      </c>
      <c r="L125" s="58">
        <v>150000000</v>
      </c>
      <c r="M125" s="58">
        <v>200000000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</v>
      </c>
      <c r="G126" s="48" t="s">
        <v>23</v>
      </c>
      <c r="H126" s="53">
        <v>6</v>
      </c>
      <c r="I126" s="48">
        <v>30</v>
      </c>
      <c r="J126" s="48" t="s">
        <v>81</v>
      </c>
      <c r="K126" s="48" t="s">
        <v>82</v>
      </c>
      <c r="L126" s="58">
        <v>149485057</v>
      </c>
      <c r="M126" s="58">
        <v>49828352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3</v>
      </c>
      <c r="G127" s="48" t="s">
        <v>23</v>
      </c>
      <c r="H127" s="53">
        <v>6</v>
      </c>
      <c r="I127" s="48">
        <v>30</v>
      </c>
      <c r="J127" s="48" t="s">
        <v>83</v>
      </c>
      <c r="K127" s="48" t="s">
        <v>84</v>
      </c>
      <c r="L127" s="58">
        <v>105000000</v>
      </c>
      <c r="M127" s="58">
        <v>52500000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37"/>
      <c r="F128" s="48">
        <v>4</v>
      </c>
      <c r="G128" s="48" t="s">
        <v>33</v>
      </c>
      <c r="H128" s="53" t="s">
        <v>34</v>
      </c>
      <c r="I128" s="48" t="s">
        <v>34</v>
      </c>
      <c r="J128" s="48" t="s">
        <v>35</v>
      </c>
      <c r="K128" s="48" t="s">
        <v>36</v>
      </c>
      <c r="L128" s="58">
        <v>0</v>
      </c>
      <c r="M128" s="58">
        <v>15461428</v>
      </c>
      <c r="N128" s="66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46" t="str">
        <f>B125 &amp; " Total"</f>
        <v>2024-190 Total</v>
      </c>
      <c r="C129" s="46" t="s">
        <v>37</v>
      </c>
      <c r="D129" s="46" t="s">
        <v>37</v>
      </c>
      <c r="E129" s="65" t="str">
        <f>E125</f>
        <v>Single Family</v>
      </c>
      <c r="F129" s="50" t="s">
        <v>37</v>
      </c>
      <c r="G129" s="67" t="s">
        <v>37</v>
      </c>
      <c r="H129" s="68" t="s">
        <v>37</v>
      </c>
      <c r="I129" s="67" t="s">
        <v>37</v>
      </c>
      <c r="J129" s="67" t="s">
        <v>37</v>
      </c>
      <c r="K129" s="67" t="s">
        <v>37</v>
      </c>
      <c r="L129" s="69">
        <f>SUM(L125:L128)</f>
        <v>404485057</v>
      </c>
      <c r="M129" s="69">
        <f>SUM(M125:M128)</f>
        <v>317789780</v>
      </c>
      <c r="N129" s="66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 t="s">
        <v>85</v>
      </c>
      <c r="C130" s="37" t="s">
        <v>86</v>
      </c>
      <c r="D130" s="37" t="s">
        <v>22</v>
      </c>
      <c r="E130" s="37" t="s">
        <v>7</v>
      </c>
      <c r="F130" s="74">
        <v>1</v>
      </c>
      <c r="G130" s="74" t="s">
        <v>87</v>
      </c>
      <c r="H130" s="78">
        <v>5.5949999999999998</v>
      </c>
      <c r="I130" s="48">
        <v>40</v>
      </c>
      <c r="J130" s="48" t="s">
        <v>56</v>
      </c>
      <c r="K130" s="74" t="s">
        <v>57</v>
      </c>
      <c r="L130" s="75">
        <v>100000000</v>
      </c>
      <c r="M130" s="75">
        <v>100000000</v>
      </c>
      <c r="N130" s="77"/>
      <c r="O130" s="66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74">
        <v>2</v>
      </c>
      <c r="G131" s="74" t="s">
        <v>88</v>
      </c>
      <c r="H131" s="78" t="s">
        <v>34</v>
      </c>
      <c r="I131" s="74" t="s">
        <v>34</v>
      </c>
      <c r="J131" s="48" t="s">
        <v>42</v>
      </c>
      <c r="K131" s="74" t="s">
        <v>89</v>
      </c>
      <c r="L131" s="75">
        <v>27598080</v>
      </c>
      <c r="M131" s="75">
        <v>0</v>
      </c>
      <c r="N131" s="77"/>
      <c r="O131" s="66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46" t="str">
        <f>B130 &amp; " Total"</f>
        <v>2024-191 Total</v>
      </c>
      <c r="C132" s="46" t="s">
        <v>37</v>
      </c>
      <c r="D132" s="46" t="s">
        <v>37</v>
      </c>
      <c r="E132" s="65" t="str">
        <f>E130</f>
        <v>Multifamily</v>
      </c>
      <c r="F132" s="50" t="s">
        <v>37</v>
      </c>
      <c r="G132" s="67" t="s">
        <v>37</v>
      </c>
      <c r="H132" s="68" t="s">
        <v>37</v>
      </c>
      <c r="I132" s="67" t="s">
        <v>37</v>
      </c>
      <c r="J132" s="67" t="s">
        <v>37</v>
      </c>
      <c r="K132" s="67" t="s">
        <v>37</v>
      </c>
      <c r="L132" s="69">
        <f>SUM(L130:L131)</f>
        <v>127598080</v>
      </c>
      <c r="M132" s="69">
        <f>SUM(M130:M131)</f>
        <v>100000000</v>
      </c>
      <c r="N132" s="66"/>
      <c r="O132" s="66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 t="s">
        <v>90</v>
      </c>
      <c r="C133" s="37" t="s">
        <v>72</v>
      </c>
      <c r="D133" s="37" t="s">
        <v>22</v>
      </c>
      <c r="E133" s="37" t="s">
        <v>7</v>
      </c>
      <c r="F133" s="48">
        <v>1</v>
      </c>
      <c r="G133" s="48" t="s">
        <v>87</v>
      </c>
      <c r="H133" s="53">
        <v>3.7530000000000001</v>
      </c>
      <c r="I133" s="48">
        <v>40</v>
      </c>
      <c r="J133" s="48" t="s">
        <v>56</v>
      </c>
      <c r="K133" s="48" t="s">
        <v>91</v>
      </c>
      <c r="L133" s="58">
        <v>25375642</v>
      </c>
      <c r="M133" s="58">
        <v>25375642</v>
      </c>
      <c r="N133" s="66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2</v>
      </c>
      <c r="G134" s="48" t="s">
        <v>87</v>
      </c>
      <c r="H134" s="53">
        <v>5.7670000000000003</v>
      </c>
      <c r="I134" s="48">
        <v>40</v>
      </c>
      <c r="J134" s="48" t="s">
        <v>56</v>
      </c>
      <c r="K134" s="48" t="s">
        <v>92</v>
      </c>
      <c r="L134" s="58">
        <v>60295848</v>
      </c>
      <c r="M134" s="58">
        <v>60295848</v>
      </c>
      <c r="N134" s="66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46" t="str">
        <f>B133 &amp; " Total"</f>
        <v>2024-192 Total</v>
      </c>
      <c r="C135" s="46" t="s">
        <v>37</v>
      </c>
      <c r="D135" s="46" t="s">
        <v>37</v>
      </c>
      <c r="E135" s="65" t="str">
        <f>E133</f>
        <v>Multifamily</v>
      </c>
      <c r="F135" s="50" t="s">
        <v>37</v>
      </c>
      <c r="G135" s="51" t="s">
        <v>37</v>
      </c>
      <c r="H135" s="55" t="s">
        <v>37</v>
      </c>
      <c r="I135" s="51" t="s">
        <v>37</v>
      </c>
      <c r="J135" s="51" t="s">
        <v>37</v>
      </c>
      <c r="K135" s="51" t="s">
        <v>37</v>
      </c>
      <c r="L135" s="60">
        <f>SUM(L133:L134)</f>
        <v>85671490</v>
      </c>
      <c r="M135" s="60">
        <f>SUM(M133:M134)</f>
        <v>85671490</v>
      </c>
      <c r="N135" s="66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 t="s">
        <v>93</v>
      </c>
      <c r="C136" s="37" t="s">
        <v>94</v>
      </c>
      <c r="D136" s="37" t="s">
        <v>22</v>
      </c>
      <c r="E136" s="37" t="s">
        <v>7</v>
      </c>
      <c r="F136" s="48">
        <v>1</v>
      </c>
      <c r="G136" s="48" t="s">
        <v>87</v>
      </c>
      <c r="H136" s="53">
        <v>5.25</v>
      </c>
      <c r="I136" s="48">
        <v>40</v>
      </c>
      <c r="J136" s="48" t="s">
        <v>47</v>
      </c>
      <c r="K136" s="48" t="s">
        <v>57</v>
      </c>
      <c r="L136" s="58">
        <v>100000000</v>
      </c>
      <c r="M136" s="58">
        <v>100000000</v>
      </c>
      <c r="N136" s="66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2</v>
      </c>
      <c r="G137" s="48" t="s">
        <v>87</v>
      </c>
      <c r="H137" s="53">
        <v>5.758</v>
      </c>
      <c r="I137" s="48">
        <v>40</v>
      </c>
      <c r="J137" s="48" t="s">
        <v>56</v>
      </c>
      <c r="K137" s="48" t="s">
        <v>57</v>
      </c>
      <c r="L137" s="58">
        <v>80000003</v>
      </c>
      <c r="M137" s="58">
        <v>80000003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46" t="str">
        <f>B136 &amp; " Total"</f>
        <v>2024-193 Total</v>
      </c>
      <c r="C138" s="46" t="s">
        <v>37</v>
      </c>
      <c r="D138" s="46" t="s">
        <v>37</v>
      </c>
      <c r="E138" s="65" t="str">
        <f>E136</f>
        <v>Multifamily</v>
      </c>
      <c r="F138" s="50" t="s">
        <v>37</v>
      </c>
      <c r="G138" s="51" t="s">
        <v>37</v>
      </c>
      <c r="H138" s="55" t="s">
        <v>37</v>
      </c>
      <c r="I138" s="51" t="s">
        <v>37</v>
      </c>
      <c r="J138" s="51" t="s">
        <v>37</v>
      </c>
      <c r="K138" s="51" t="s">
        <v>37</v>
      </c>
      <c r="L138" s="60">
        <f>SUM(L136:L137)</f>
        <v>180000003</v>
      </c>
      <c r="M138" s="60">
        <f>SUM(M136:M137)</f>
        <v>180000003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 t="s">
        <v>95</v>
      </c>
      <c r="C139" s="37" t="s">
        <v>59</v>
      </c>
      <c r="D139" s="37" t="s">
        <v>22</v>
      </c>
      <c r="E139" s="37" t="s">
        <v>7</v>
      </c>
      <c r="F139" s="48">
        <v>1</v>
      </c>
      <c r="G139" s="48" t="s">
        <v>87</v>
      </c>
      <c r="H139" s="53">
        <v>5.6890000000000001</v>
      </c>
      <c r="I139" s="48">
        <v>40</v>
      </c>
      <c r="J139" s="48" t="s">
        <v>47</v>
      </c>
      <c r="K139" s="48" t="s">
        <v>57</v>
      </c>
      <c r="L139" s="58">
        <v>150058600</v>
      </c>
      <c r="M139" s="58">
        <v>150058600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46" t="str">
        <f>B139 &amp; " Total"</f>
        <v>2024-194 Total</v>
      </c>
      <c r="C140" s="46" t="s">
        <v>37</v>
      </c>
      <c r="D140" s="46" t="s">
        <v>37</v>
      </c>
      <c r="E140" s="65" t="str">
        <f>E139</f>
        <v>Multifamily</v>
      </c>
      <c r="F140" s="50" t="s">
        <v>37</v>
      </c>
      <c r="G140" s="51" t="s">
        <v>37</v>
      </c>
      <c r="H140" s="55" t="s">
        <v>37</v>
      </c>
      <c r="I140" s="51" t="s">
        <v>37</v>
      </c>
      <c r="J140" s="51" t="s">
        <v>37</v>
      </c>
      <c r="K140" s="51" t="s">
        <v>37</v>
      </c>
      <c r="L140" s="60">
        <f>SUM(L139:L139)</f>
        <v>150058600</v>
      </c>
      <c r="M140" s="60">
        <f>SUM(M139:M139)</f>
        <v>150058600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 t="s">
        <v>96</v>
      </c>
      <c r="C141" s="37" t="s">
        <v>72</v>
      </c>
      <c r="D141" s="37" t="s">
        <v>22</v>
      </c>
      <c r="E141" s="37" t="s">
        <v>8</v>
      </c>
      <c r="F141" s="48">
        <v>1</v>
      </c>
      <c r="G141" s="48" t="s">
        <v>23</v>
      </c>
      <c r="H141" s="80">
        <v>5.7539999999999996</v>
      </c>
      <c r="I141" s="48">
        <v>50</v>
      </c>
      <c r="J141" s="48" t="s">
        <v>97</v>
      </c>
      <c r="K141" s="48" t="s">
        <v>98</v>
      </c>
      <c r="L141" s="58">
        <v>178360175</v>
      </c>
      <c r="M141" s="58">
        <v>178360175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2</v>
      </c>
      <c r="G142" s="48" t="s">
        <v>33</v>
      </c>
      <c r="H142" s="79" t="s">
        <v>34</v>
      </c>
      <c r="I142" s="48" t="s">
        <v>34</v>
      </c>
      <c r="J142" s="48" t="s">
        <v>99</v>
      </c>
      <c r="K142" s="48" t="s">
        <v>100</v>
      </c>
      <c r="L142" s="58">
        <v>0</v>
      </c>
      <c r="M142" s="58">
        <v>66304159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3</v>
      </c>
      <c r="G143" s="48" t="s">
        <v>33</v>
      </c>
      <c r="H143" s="79" t="s">
        <v>34</v>
      </c>
      <c r="I143" s="48" t="s">
        <v>34</v>
      </c>
      <c r="J143" s="48" t="s">
        <v>101</v>
      </c>
      <c r="K143" s="48" t="s">
        <v>98</v>
      </c>
      <c r="L143" s="58">
        <v>86375103</v>
      </c>
      <c r="M143" s="58">
        <v>86375103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4</v>
      </c>
      <c r="G144" s="48" t="s">
        <v>23</v>
      </c>
      <c r="H144" s="80">
        <v>5.7729999999999997</v>
      </c>
      <c r="I144" s="48">
        <v>50</v>
      </c>
      <c r="J144" s="48" t="s">
        <v>102</v>
      </c>
      <c r="K144" s="48" t="s">
        <v>103</v>
      </c>
      <c r="L144" s="58">
        <v>7777777</v>
      </c>
      <c r="M144" s="58">
        <v>7777777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/>
      <c r="C145" s="37"/>
      <c r="D145" s="37"/>
      <c r="E145" s="37"/>
      <c r="F145" s="48">
        <v>5</v>
      </c>
      <c r="G145" s="48" t="s">
        <v>23</v>
      </c>
      <c r="H145" s="80">
        <v>5.7729999999999997</v>
      </c>
      <c r="I145" s="48">
        <v>50</v>
      </c>
      <c r="J145" s="48" t="s">
        <v>102</v>
      </c>
      <c r="K145" s="48" t="s">
        <v>103</v>
      </c>
      <c r="L145" s="58">
        <v>25000000</v>
      </c>
      <c r="M145" s="58">
        <v>25000000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/>
      <c r="C146" s="37"/>
      <c r="D146" s="37"/>
      <c r="E146" s="37"/>
      <c r="F146" s="48">
        <v>6</v>
      </c>
      <c r="G146" s="48" t="s">
        <v>23</v>
      </c>
      <c r="H146" s="80">
        <v>5.4189999999999996</v>
      </c>
      <c r="I146" s="48">
        <v>50</v>
      </c>
      <c r="J146" s="48" t="s">
        <v>102</v>
      </c>
      <c r="K146" s="48" t="s">
        <v>98</v>
      </c>
      <c r="L146" s="58">
        <v>2946156</v>
      </c>
      <c r="M146" s="58">
        <v>2946156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7</v>
      </c>
      <c r="G147" s="48" t="s">
        <v>23</v>
      </c>
      <c r="H147" s="80">
        <v>5.6559999999999997</v>
      </c>
      <c r="I147" s="48">
        <v>50</v>
      </c>
      <c r="J147" s="48" t="s">
        <v>102</v>
      </c>
      <c r="K147" s="48" t="s">
        <v>98</v>
      </c>
      <c r="L147" s="58">
        <v>1917030</v>
      </c>
      <c r="M147" s="58">
        <v>1917030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8</v>
      </c>
      <c r="G148" s="48" t="s">
        <v>23</v>
      </c>
      <c r="H148" s="80">
        <v>5.7119999999999997</v>
      </c>
      <c r="I148" s="48">
        <v>50</v>
      </c>
      <c r="J148" s="48" t="s">
        <v>102</v>
      </c>
      <c r="K148" s="48" t="s">
        <v>98</v>
      </c>
      <c r="L148" s="58">
        <v>41299145</v>
      </c>
      <c r="M148" s="58">
        <v>41299145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9</v>
      </c>
      <c r="G149" s="48" t="s">
        <v>23</v>
      </c>
      <c r="H149" s="80">
        <v>5.8330000000000002</v>
      </c>
      <c r="I149" s="48">
        <v>50</v>
      </c>
      <c r="J149" s="48" t="s">
        <v>102</v>
      </c>
      <c r="K149" s="48" t="s">
        <v>98</v>
      </c>
      <c r="L149" s="58">
        <v>10000000</v>
      </c>
      <c r="M149" s="58">
        <v>10000000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37"/>
      <c r="C150" s="37"/>
      <c r="D150" s="37"/>
      <c r="E150" s="37"/>
      <c r="F150" s="48">
        <v>10</v>
      </c>
      <c r="G150" s="48" t="s">
        <v>23</v>
      </c>
      <c r="H150" s="80">
        <v>5.8739999999999997</v>
      </c>
      <c r="I150" s="48">
        <v>50</v>
      </c>
      <c r="J150" s="48" t="s">
        <v>102</v>
      </c>
      <c r="K150" s="48" t="s">
        <v>104</v>
      </c>
      <c r="L150" s="58">
        <v>14985289</v>
      </c>
      <c r="M150" s="58">
        <v>14985289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/>
      <c r="C151" s="37"/>
      <c r="D151" s="37"/>
      <c r="E151" s="37"/>
      <c r="F151" s="48">
        <v>11</v>
      </c>
      <c r="G151" s="48" t="s">
        <v>23</v>
      </c>
      <c r="H151" s="81">
        <v>5.92</v>
      </c>
      <c r="I151" s="48">
        <v>50</v>
      </c>
      <c r="J151" s="48" t="s">
        <v>102</v>
      </c>
      <c r="K151" s="48" t="s">
        <v>104</v>
      </c>
      <c r="L151" s="58">
        <v>16018927</v>
      </c>
      <c r="M151" s="58">
        <v>16018927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12</v>
      </c>
      <c r="G152" s="48" t="s">
        <v>23</v>
      </c>
      <c r="H152" s="80">
        <v>5.9020000000000001</v>
      </c>
      <c r="I152" s="48">
        <v>50</v>
      </c>
      <c r="J152" s="48" t="s">
        <v>102</v>
      </c>
      <c r="K152" s="48" t="s">
        <v>105</v>
      </c>
      <c r="L152" s="58">
        <v>51025545</v>
      </c>
      <c r="M152" s="58">
        <v>51025545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13</v>
      </c>
      <c r="G153" s="48" t="s">
        <v>23</v>
      </c>
      <c r="H153" s="80">
        <v>5.9139999999999997</v>
      </c>
      <c r="I153" s="48">
        <v>50</v>
      </c>
      <c r="J153" s="48" t="s">
        <v>102</v>
      </c>
      <c r="K153" s="48" t="s">
        <v>104</v>
      </c>
      <c r="L153" s="58">
        <v>10000000</v>
      </c>
      <c r="M153" s="58">
        <v>10000000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14</v>
      </c>
      <c r="G154" s="48" t="s">
        <v>23</v>
      </c>
      <c r="H154" s="80">
        <v>5.7439999999999998</v>
      </c>
      <c r="I154" s="48">
        <v>50</v>
      </c>
      <c r="J154" s="48" t="s">
        <v>102</v>
      </c>
      <c r="K154" s="48" t="s">
        <v>105</v>
      </c>
      <c r="L154" s="58">
        <v>5000000</v>
      </c>
      <c r="M154" s="58">
        <v>5000000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37"/>
      <c r="C155" s="37"/>
      <c r="D155" s="37"/>
      <c r="E155" s="37"/>
      <c r="F155" s="48">
        <v>15</v>
      </c>
      <c r="G155" s="48" t="s">
        <v>23</v>
      </c>
      <c r="H155" s="81">
        <v>5.77</v>
      </c>
      <c r="I155" s="48">
        <v>50</v>
      </c>
      <c r="J155" s="48" t="s">
        <v>102</v>
      </c>
      <c r="K155" s="48" t="s">
        <v>104</v>
      </c>
      <c r="L155" s="58">
        <v>22000000</v>
      </c>
      <c r="M155" s="58">
        <v>22000000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/>
      <c r="C156" s="37"/>
      <c r="D156" s="37"/>
      <c r="E156" s="37"/>
      <c r="F156" s="48">
        <v>16</v>
      </c>
      <c r="G156" s="48" t="s">
        <v>23</v>
      </c>
      <c r="H156" s="80">
        <v>5.8529999999999998</v>
      </c>
      <c r="I156" s="48">
        <v>50</v>
      </c>
      <c r="J156" s="48" t="s">
        <v>102</v>
      </c>
      <c r="K156" s="48" t="s">
        <v>105</v>
      </c>
      <c r="L156" s="58">
        <v>7000000</v>
      </c>
      <c r="M156" s="58">
        <v>7000000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17</v>
      </c>
      <c r="G157" s="48" t="s">
        <v>23</v>
      </c>
      <c r="H157" s="80">
        <v>5.8410000000000002</v>
      </c>
      <c r="I157" s="48">
        <v>50</v>
      </c>
      <c r="J157" s="48" t="s">
        <v>102</v>
      </c>
      <c r="K157" s="48" t="s">
        <v>104</v>
      </c>
      <c r="L157" s="58">
        <v>55000000</v>
      </c>
      <c r="M157" s="58">
        <v>55000000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37"/>
      <c r="C158" s="37"/>
      <c r="D158" s="37"/>
      <c r="E158" s="37"/>
      <c r="F158" s="48">
        <v>18</v>
      </c>
      <c r="G158" s="48" t="s">
        <v>23</v>
      </c>
      <c r="H158" s="80">
        <v>5.968</v>
      </c>
      <c r="I158" s="48">
        <v>50</v>
      </c>
      <c r="J158" s="48" t="s">
        <v>102</v>
      </c>
      <c r="K158" s="48" t="s">
        <v>104</v>
      </c>
      <c r="L158" s="58">
        <v>11000000</v>
      </c>
      <c r="M158" s="58">
        <v>11000000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46" t="str">
        <f>B141 &amp; " Total"</f>
        <v>2024-H20 Total</v>
      </c>
      <c r="C159" s="46" t="s">
        <v>37</v>
      </c>
      <c r="D159" s="46" t="s">
        <v>37</v>
      </c>
      <c r="E159" s="65" t="str">
        <f>E141</f>
        <v>Reverse REMIC</v>
      </c>
      <c r="F159" s="50" t="s">
        <v>37</v>
      </c>
      <c r="G159" s="51" t="s">
        <v>37</v>
      </c>
      <c r="H159" s="55" t="s">
        <v>37</v>
      </c>
      <c r="I159" s="51" t="s">
        <v>37</v>
      </c>
      <c r="J159" s="51" t="s">
        <v>37</v>
      </c>
      <c r="K159" s="51" t="s">
        <v>37</v>
      </c>
      <c r="L159" s="60">
        <f>SUM(L141:L158)</f>
        <v>545705147</v>
      </c>
      <c r="M159" s="60">
        <f>SUM(M141:M158)</f>
        <v>612009306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47" t="s">
        <v>9</v>
      </c>
      <c r="C160" s="47" t="s">
        <v>37</v>
      </c>
      <c r="D160" s="47" t="s">
        <v>37</v>
      </c>
      <c r="E160" s="47" t="s">
        <v>37</v>
      </c>
      <c r="F160" s="52" t="s">
        <v>37</v>
      </c>
      <c r="G160" s="52" t="s">
        <v>37</v>
      </c>
      <c r="H160" s="56" t="s">
        <v>37</v>
      </c>
      <c r="I160" s="52" t="s">
        <v>37</v>
      </c>
      <c r="J160" s="52" t="s">
        <v>37</v>
      </c>
      <c r="K160" s="52" t="s">
        <v>37</v>
      </c>
      <c r="L160" s="61">
        <f>SUMIF(B17:B$159, "*Total", L17:L$159)</f>
        <v>11106753945</v>
      </c>
      <c r="M160" s="61">
        <f>SUMIF(B17:B$159, "*Total", M17:M$159)</f>
        <v>9939049146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 t="s">
        <v>106</v>
      </c>
      <c r="C161" s="37"/>
      <c r="D161" s="37"/>
      <c r="E161" s="37"/>
      <c r="F161" s="48"/>
      <c r="G161" s="48"/>
      <c r="H161" s="53"/>
      <c r="I161" s="48"/>
      <c r="J161" s="48"/>
      <c r="K161" s="48"/>
      <c r="L161" s="58"/>
      <c r="M161" s="58"/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/>
      <c r="G162" s="48"/>
      <c r="H162" s="53"/>
      <c r="I162" s="48"/>
      <c r="J162" s="48"/>
      <c r="K162" s="48"/>
      <c r="L162" s="58"/>
      <c r="M162" s="58"/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37"/>
      <c r="C163" s="37"/>
      <c r="D163" s="37"/>
      <c r="E163" s="37"/>
      <c r="F163" s="48"/>
      <c r="G163" s="48"/>
      <c r="H163" s="53"/>
      <c r="I163" s="48"/>
      <c r="J163" s="48"/>
      <c r="K163" s="48"/>
      <c r="L163" s="58"/>
      <c r="M163" s="58"/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/>
      <c r="C164" s="37"/>
      <c r="D164" s="37"/>
      <c r="E164" s="37"/>
      <c r="F164" s="48"/>
      <c r="G164" s="48"/>
      <c r="H164" s="53"/>
      <c r="I164" s="48"/>
      <c r="J164" s="48"/>
      <c r="K164" s="48"/>
      <c r="L164" s="58"/>
      <c r="M164" s="58"/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customHeight="1" x14ac:dyDescent="0.35">
      <c r="A165" s="37"/>
      <c r="B165" s="37"/>
      <c r="C165" s="37"/>
      <c r="D165" s="37"/>
      <c r="E165" s="37"/>
      <c r="F165" s="48"/>
      <c r="G165" s="48"/>
      <c r="H165" s="53"/>
      <c r="I165" s="48"/>
      <c r="J165" s="48"/>
      <c r="K165" s="72"/>
      <c r="L165" s="58"/>
      <c r="M165" s="70"/>
      <c r="N165" s="58"/>
      <c r="O165" s="37"/>
      <c r="P165" s="37"/>
      <c r="Q165" s="37"/>
      <c r="R165" s="37"/>
      <c r="S165" s="37"/>
      <c r="T165" s="37"/>
      <c r="U165" s="37"/>
      <c r="V165" s="37"/>
    </row>
    <row r="166" spans="1:22" ht="14.5" customHeight="1" x14ac:dyDescent="0.35">
      <c r="A166" s="37"/>
      <c r="B166" s="37"/>
      <c r="C166" s="37"/>
      <c r="D166" s="37"/>
      <c r="E166" s="37"/>
      <c r="F166" s="48"/>
      <c r="G166" s="48"/>
      <c r="H166" s="53"/>
      <c r="I166" s="48"/>
      <c r="J166" s="48"/>
      <c r="K166" s="72"/>
      <c r="L166" s="58"/>
      <c r="M166" s="70"/>
      <c r="N166" s="58"/>
      <c r="O166" s="37"/>
      <c r="P166" s="37"/>
      <c r="Q166" s="37"/>
      <c r="R166" s="37"/>
      <c r="S166" s="37"/>
      <c r="T166" s="37"/>
      <c r="U166" s="37"/>
      <c r="V166" s="37"/>
    </row>
    <row r="167" spans="1:22" ht="14.5" customHeight="1" x14ac:dyDescent="0.35">
      <c r="A167" s="37"/>
      <c r="B167" s="37"/>
      <c r="C167" s="37"/>
      <c r="D167" s="37"/>
      <c r="E167" s="37"/>
      <c r="F167" s="48"/>
      <c r="G167" s="48"/>
      <c r="H167" s="53"/>
      <c r="I167" s="48"/>
      <c r="J167" s="48"/>
      <c r="K167" s="72"/>
      <c r="L167" s="58"/>
      <c r="M167" s="71"/>
      <c r="N167" s="58"/>
      <c r="O167" s="37"/>
      <c r="P167" s="37"/>
      <c r="Q167" s="37"/>
      <c r="R167" s="37"/>
      <c r="S167" s="37"/>
      <c r="T167" s="37"/>
      <c r="U167" s="37"/>
      <c r="V167" s="37"/>
    </row>
    <row r="168" spans="1:22" ht="14.5" customHeight="1" x14ac:dyDescent="0.35">
      <c r="A168" s="37"/>
      <c r="B168" s="37"/>
      <c r="C168" s="37"/>
      <c r="D168" s="37"/>
      <c r="E168" s="37"/>
      <c r="F168" s="48"/>
      <c r="G168" s="48"/>
      <c r="H168" s="53"/>
      <c r="I168" s="48"/>
      <c r="J168" s="48"/>
      <c r="K168" s="72"/>
      <c r="L168" s="58"/>
      <c r="M168" s="70"/>
      <c r="N168" s="58"/>
      <c r="O168" s="37"/>
      <c r="P168" s="37"/>
      <c r="Q168" s="37"/>
      <c r="R168" s="37"/>
      <c r="S168" s="37"/>
      <c r="T168" s="37"/>
      <c r="U168" s="37"/>
      <c r="V168" s="37"/>
    </row>
    <row r="169" spans="1:22" ht="14.5" customHeight="1" x14ac:dyDescent="0.35">
      <c r="A169" s="37"/>
      <c r="B169" s="37"/>
      <c r="C169" s="37"/>
      <c r="D169" s="37"/>
      <c r="E169" s="37"/>
      <c r="F169" s="48"/>
      <c r="G169" s="48"/>
      <c r="H169" s="53"/>
      <c r="I169" s="48"/>
      <c r="J169" s="48"/>
      <c r="K169" s="72"/>
      <c r="L169" s="58"/>
      <c r="M169" s="70"/>
      <c r="N169" s="58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/>
      <c r="G170" s="48"/>
      <c r="H170" s="53"/>
      <c r="I170" s="48"/>
      <c r="J170" s="48"/>
      <c r="K170" s="48"/>
      <c r="L170" s="58"/>
      <c r="M170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/>
      <c r="G171" s="48"/>
      <c r="H171" s="53"/>
      <c r="I171" s="48"/>
      <c r="J171" s="48"/>
      <c r="K171" s="48"/>
      <c r="L171" s="58"/>
      <c r="M171" s="58"/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37"/>
      <c r="C172" s="37"/>
      <c r="D172" s="37"/>
      <c r="E172" s="37"/>
      <c r="F172" s="48"/>
      <c r="G172" s="48"/>
      <c r="H172" s="53"/>
      <c r="I172" s="48"/>
      <c r="J172" s="48"/>
      <c r="K172" s="48"/>
      <c r="L172" s="58"/>
      <c r="M172" s="58"/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/>
      <c r="C173" s="37"/>
      <c r="D173" s="37"/>
      <c r="E173" s="37"/>
      <c r="F173" s="48"/>
      <c r="G173" s="48"/>
      <c r="H173" s="53"/>
      <c r="I173" s="48"/>
      <c r="J173" s="48"/>
      <c r="K173" s="48"/>
      <c r="L173" s="58"/>
      <c r="M173" s="58"/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37"/>
      <c r="C174" s="37"/>
      <c r="D174" s="37"/>
      <c r="E174" s="37"/>
      <c r="F174" s="48"/>
      <c r="G174" s="48"/>
      <c r="H174" s="53"/>
      <c r="I174" s="48"/>
      <c r="J174" s="48"/>
      <c r="K174" s="48"/>
      <c r="L174" s="58"/>
      <c r="M174" s="58"/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/>
      <c r="C175" s="37"/>
      <c r="D175" s="37"/>
      <c r="E175" s="37"/>
      <c r="F175" s="48"/>
      <c r="G175" s="48"/>
      <c r="H175" s="53"/>
      <c r="I175" s="48"/>
      <c r="J175" s="48"/>
      <c r="K175" s="48"/>
      <c r="L175" s="58"/>
      <c r="M175" s="58"/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37"/>
      <c r="C176" s="37"/>
      <c r="D176" s="37"/>
      <c r="E176" s="37"/>
      <c r="F176" s="48"/>
      <c r="G176" s="48"/>
      <c r="H176" s="53"/>
      <c r="I176" s="48"/>
      <c r="J176" s="48"/>
      <c r="K176" s="48"/>
      <c r="L176" s="58"/>
      <c r="M176" s="58"/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/>
      <c r="C177" s="37"/>
      <c r="D177" s="37"/>
      <c r="E177" s="37"/>
      <c r="F177" s="48"/>
      <c r="G177" s="48"/>
      <c r="H177" s="53"/>
      <c r="I177" s="48"/>
      <c r="J177" s="48"/>
      <c r="K177" s="48"/>
      <c r="L177" s="58"/>
      <c r="M177" s="58"/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37"/>
      <c r="C178" s="37"/>
      <c r="D178" s="37"/>
      <c r="E178" s="37"/>
      <c r="F178" s="48"/>
      <c r="G178" s="48"/>
      <c r="H178" s="53"/>
      <c r="I178" s="48"/>
      <c r="J178" s="48"/>
      <c r="K178" s="48"/>
      <c r="L178" s="58"/>
      <c r="M178" s="58"/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/>
      <c r="C179" s="37"/>
      <c r="D179" s="37"/>
      <c r="E179" s="37"/>
      <c r="F179" s="48"/>
      <c r="G179" s="48"/>
      <c r="H179" s="53"/>
      <c r="I179" s="48"/>
      <c r="J179" s="48"/>
      <c r="K179" s="48"/>
      <c r="L179" s="58"/>
      <c r="M179" s="58"/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/>
      <c r="G180" s="48"/>
      <c r="H180" s="53"/>
      <c r="I180" s="48"/>
      <c r="J180" s="48"/>
      <c r="K180" s="48"/>
      <c r="L180" s="58"/>
      <c r="M180" s="58"/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/>
      <c r="G181" s="48"/>
      <c r="H181" s="53"/>
      <c r="I181" s="48"/>
      <c r="J181" s="48"/>
      <c r="K181" s="48"/>
      <c r="L181" s="58"/>
      <c r="M181" s="58"/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37"/>
      <c r="C182" s="37"/>
      <c r="D182" s="37"/>
      <c r="E182" s="37"/>
      <c r="F182" s="48"/>
      <c r="G182" s="48"/>
      <c r="H182" s="53"/>
      <c r="I182" s="48"/>
      <c r="J182" s="48"/>
      <c r="K182" s="48"/>
      <c r="L182" s="58"/>
      <c r="M182" s="58"/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/>
      <c r="C183" s="37"/>
      <c r="D183" s="37"/>
      <c r="E183" s="37"/>
      <c r="F183" s="48"/>
      <c r="G183" s="48"/>
      <c r="H183" s="53"/>
      <c r="I183" s="48"/>
      <c r="J183" s="48"/>
      <c r="K183" s="48"/>
      <c r="L183" s="58"/>
      <c r="M183" s="58"/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37"/>
      <c r="C184" s="37"/>
      <c r="D184" s="37"/>
      <c r="E184" s="37"/>
      <c r="F184" s="48"/>
      <c r="G184" s="48"/>
      <c r="H184" s="53"/>
      <c r="I184" s="48"/>
      <c r="J184" s="48"/>
      <c r="K184" s="48"/>
      <c r="L184" s="58"/>
      <c r="M184" s="58"/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/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 s="58"/>
      <c r="N185" s="37"/>
      <c r="O185" s="37"/>
      <c r="P185" s="37"/>
      <c r="Q185" s="37"/>
      <c r="R185" s="37"/>
      <c r="S185" s="37"/>
      <c r="T185" s="37"/>
      <c r="U185" s="37"/>
      <c r="V185" s="37"/>
    </row>
  </sheetData>
  <mergeCells count="1">
    <mergeCell ref="B1:I1"/>
  </mergeCells>
  <phoneticPr fontId="19" type="noConversion"/>
  <pageMargins left="0.7" right="0.7" top="0.75" bottom="0.75" header="0.3" footer="0.3"/>
  <pageSetup scale="29" orientation="portrait" r:id="rId1"/>
  <rowBreaks count="1" manualBreakCount="1"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3" t="s">
        <v>107</v>
      </c>
      <c r="C1" s="83"/>
      <c r="D1" s="83"/>
      <c r="E1" s="83"/>
      <c r="F1" s="83"/>
      <c r="G1" s="83"/>
      <c r="H1" s="83"/>
      <c r="I1" s="8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84"/>
      <c r="H6" s="84"/>
      <c r="I6" s="84"/>
      <c r="J6" s="84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84"/>
      <c r="H7" s="84"/>
      <c r="I7" s="84"/>
      <c r="J7" s="84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84"/>
      <c r="H8" s="84"/>
      <c r="I8" s="84"/>
      <c r="J8" s="84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84"/>
      <c r="H9" s="84"/>
      <c r="I9" s="84"/>
      <c r="J9" s="84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84"/>
      <c r="H10" s="84"/>
      <c r="I10" s="84"/>
      <c r="J10" s="84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108</v>
      </c>
      <c r="C17" s="37" t="s">
        <v>51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109</v>
      </c>
      <c r="K17" s="48" t="s">
        <v>110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111</v>
      </c>
      <c r="K18" s="48" t="s">
        <v>112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111</v>
      </c>
      <c r="K19" s="48" t="s">
        <v>112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113</v>
      </c>
      <c r="K20" s="48" t="s">
        <v>114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113</v>
      </c>
      <c r="K21" s="48" t="s">
        <v>114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109</v>
      </c>
      <c r="K22" s="48" t="s">
        <v>110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109</v>
      </c>
      <c r="K23" s="48" t="s">
        <v>110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115</v>
      </c>
      <c r="K24" s="48" t="s">
        <v>116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117</v>
      </c>
      <c r="K25" s="48" t="s">
        <v>118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33</v>
      </c>
      <c r="H26" s="53" t="s">
        <v>34</v>
      </c>
      <c r="I26" s="48" t="s">
        <v>34</v>
      </c>
      <c r="J26" s="48" t="s">
        <v>119</v>
      </c>
      <c r="K26" s="48" t="s">
        <v>110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33</v>
      </c>
      <c r="H27" s="53" t="s">
        <v>34</v>
      </c>
      <c r="I27" s="48" t="s">
        <v>34</v>
      </c>
      <c r="J27" s="48" t="s">
        <v>119</v>
      </c>
      <c r="K27" s="48" t="s">
        <v>120</v>
      </c>
      <c r="L27" s="58">
        <v>12599980</v>
      </c>
      <c r="M27" s="58" t="s">
        <v>121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115</v>
      </c>
      <c r="K28" s="48" t="s">
        <v>120</v>
      </c>
      <c r="L28" s="58">
        <v>81921747</v>
      </c>
      <c r="M28" s="58" t="s">
        <v>121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54</v>
      </c>
      <c r="H29" s="53">
        <v>5.718</v>
      </c>
      <c r="I29" s="48">
        <v>30</v>
      </c>
      <c r="J29" s="48" t="s">
        <v>109</v>
      </c>
      <c r="K29" s="48" t="s">
        <v>122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113</v>
      </c>
      <c r="K30" s="48" t="s">
        <v>114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33</v>
      </c>
      <c r="H31" s="53" t="s">
        <v>34</v>
      </c>
      <c r="I31" s="48" t="s">
        <v>34</v>
      </c>
      <c r="J31" s="48" t="s">
        <v>123</v>
      </c>
      <c r="K31" s="48" t="s">
        <v>120</v>
      </c>
      <c r="L31" s="58">
        <v>15838803</v>
      </c>
      <c r="M31" s="58" t="s">
        <v>121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115</v>
      </c>
      <c r="K32" s="48" t="s">
        <v>120</v>
      </c>
      <c r="L32" s="58">
        <v>8925649</v>
      </c>
      <c r="M32" s="58" t="s">
        <v>121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109</v>
      </c>
      <c r="K33" s="48" t="s">
        <v>124</v>
      </c>
      <c r="L33" s="58">
        <v>23402770</v>
      </c>
      <c r="M33" s="58" t="s">
        <v>121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109</v>
      </c>
      <c r="K34" s="48" t="s">
        <v>124</v>
      </c>
      <c r="L34" s="58">
        <v>22372810</v>
      </c>
      <c r="M34" s="58" t="s">
        <v>121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54</v>
      </c>
      <c r="H35" s="53">
        <v>5.5</v>
      </c>
      <c r="I35" s="48">
        <v>30</v>
      </c>
      <c r="J35" s="48" t="s">
        <v>109</v>
      </c>
      <c r="K35" s="48" t="s">
        <v>125</v>
      </c>
      <c r="L35" s="58">
        <v>4326723</v>
      </c>
      <c r="M35" s="58" t="s">
        <v>121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33</v>
      </c>
      <c r="H36" s="53" t="s">
        <v>34</v>
      </c>
      <c r="I36" s="48" t="s">
        <v>34</v>
      </c>
      <c r="J36" s="48" t="s">
        <v>119</v>
      </c>
      <c r="K36" s="48" t="s">
        <v>126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127</v>
      </c>
      <c r="C37" s="46" t="s">
        <v>37</v>
      </c>
      <c r="D37" s="46" t="s">
        <v>37</v>
      </c>
      <c r="E37" s="46" t="s">
        <v>37</v>
      </c>
      <c r="F37" s="50" t="s">
        <v>37</v>
      </c>
      <c r="G37" s="51" t="s">
        <v>37</v>
      </c>
      <c r="H37" s="55" t="s">
        <v>37</v>
      </c>
      <c r="I37" s="51" t="s">
        <v>37</v>
      </c>
      <c r="J37" s="51" t="s">
        <v>37</v>
      </c>
      <c r="K37" s="51" t="s">
        <v>37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128</v>
      </c>
      <c r="C38" s="37" t="s">
        <v>72</v>
      </c>
      <c r="D38" s="37" t="s">
        <v>22</v>
      </c>
      <c r="E38" s="37" t="s">
        <v>129</v>
      </c>
      <c r="F38" s="48">
        <v>1</v>
      </c>
      <c r="G38" s="48" t="s">
        <v>23</v>
      </c>
      <c r="H38" s="53">
        <v>6</v>
      </c>
      <c r="I38" s="48">
        <v>30</v>
      </c>
      <c r="J38" s="48" t="s">
        <v>109</v>
      </c>
      <c r="K38" s="48" t="s">
        <v>124</v>
      </c>
      <c r="L38" s="58">
        <v>90000000</v>
      </c>
      <c r="M38" s="58" t="s">
        <v>121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130</v>
      </c>
      <c r="K39" s="48" t="s">
        <v>116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33</v>
      </c>
      <c r="H40" s="53" t="s">
        <v>34</v>
      </c>
      <c r="I40" s="48" t="s">
        <v>34</v>
      </c>
      <c r="J40" s="48" t="s">
        <v>131</v>
      </c>
      <c r="K40" s="48" t="s">
        <v>114</v>
      </c>
      <c r="L40" s="58" t="s">
        <v>132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33</v>
      </c>
      <c r="H41" s="53" t="s">
        <v>34</v>
      </c>
      <c r="I41" s="48" t="s">
        <v>34</v>
      </c>
      <c r="J41" s="48" t="s">
        <v>131</v>
      </c>
      <c r="K41" s="48" t="s">
        <v>114</v>
      </c>
      <c r="L41" s="58" t="s">
        <v>132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111</v>
      </c>
      <c r="K42" s="48" t="s">
        <v>112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109</v>
      </c>
      <c r="K43" s="48" t="s">
        <v>110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109</v>
      </c>
      <c r="K44" s="48" t="s">
        <v>110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115</v>
      </c>
      <c r="K45" s="48" t="s">
        <v>120</v>
      </c>
      <c r="L45" s="58">
        <v>7620392</v>
      </c>
      <c r="M45" s="58" t="s">
        <v>121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133</v>
      </c>
      <c r="H46" s="53">
        <v>6.5</v>
      </c>
      <c r="I46" s="48">
        <v>30</v>
      </c>
      <c r="J46" s="48" t="s">
        <v>109</v>
      </c>
      <c r="K46" s="48" t="s">
        <v>110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109</v>
      </c>
      <c r="K47" s="48" t="s">
        <v>124</v>
      </c>
      <c r="L47" s="58">
        <v>5000000</v>
      </c>
      <c r="M47" s="58" t="s">
        <v>121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109</v>
      </c>
      <c r="K48" s="48" t="s">
        <v>110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109</v>
      </c>
      <c r="K49" s="48" t="s">
        <v>110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115</v>
      </c>
      <c r="K50" s="48" t="s">
        <v>120</v>
      </c>
      <c r="L50" s="58">
        <v>21707165</v>
      </c>
      <c r="M50" s="58" t="s">
        <v>121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109</v>
      </c>
      <c r="K51" s="48" t="s">
        <v>110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109</v>
      </c>
      <c r="K52" s="48" t="s">
        <v>110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109</v>
      </c>
      <c r="K53" s="48" t="s">
        <v>124</v>
      </c>
      <c r="L53" s="58">
        <v>97360130</v>
      </c>
      <c r="M53" s="58" t="s">
        <v>121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109</v>
      </c>
      <c r="K54" s="48" t="s">
        <v>110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134</v>
      </c>
      <c r="H55" s="53" t="s">
        <v>34</v>
      </c>
      <c r="I55" s="48" t="s">
        <v>34</v>
      </c>
      <c r="J55" s="48" t="s">
        <v>131</v>
      </c>
      <c r="K55" s="48" t="s">
        <v>114</v>
      </c>
      <c r="L55" s="58" t="s">
        <v>132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115</v>
      </c>
      <c r="K56" s="48" t="s">
        <v>120</v>
      </c>
      <c r="L56" s="58">
        <v>80082610</v>
      </c>
      <c r="M56" s="58" t="s">
        <v>121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33</v>
      </c>
      <c r="H57" s="53" t="s">
        <v>34</v>
      </c>
      <c r="I57" s="48" t="s">
        <v>34</v>
      </c>
      <c r="J57" s="48" t="s">
        <v>119</v>
      </c>
      <c r="K57" s="48" t="s">
        <v>110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113</v>
      </c>
      <c r="K58" s="48" t="s">
        <v>124</v>
      </c>
      <c r="L58" s="58">
        <v>16537431</v>
      </c>
      <c r="M58" s="58" t="s">
        <v>121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33</v>
      </c>
      <c r="H59" s="53" t="s">
        <v>34</v>
      </c>
      <c r="I59" s="48" t="s">
        <v>34</v>
      </c>
      <c r="J59" s="48" t="s">
        <v>135</v>
      </c>
      <c r="K59" s="48" t="s">
        <v>124</v>
      </c>
      <c r="L59" s="58">
        <v>17076026</v>
      </c>
      <c r="M59" s="58" t="s">
        <v>121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136</v>
      </c>
      <c r="C60" s="46" t="s">
        <v>37</v>
      </c>
      <c r="D60" s="46" t="s">
        <v>37</v>
      </c>
      <c r="E60" s="46" t="s">
        <v>37</v>
      </c>
      <c r="F60" s="50" t="s">
        <v>37</v>
      </c>
      <c r="G60" s="51" t="s">
        <v>37</v>
      </c>
      <c r="H60" s="55" t="s">
        <v>37</v>
      </c>
      <c r="I60" s="51" t="s">
        <v>37</v>
      </c>
      <c r="J60" s="51" t="s">
        <v>37</v>
      </c>
      <c r="K60" s="51" t="s">
        <v>37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137</v>
      </c>
      <c r="C61" s="37" t="s">
        <v>39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109</v>
      </c>
      <c r="K61" s="48" t="s">
        <v>110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109</v>
      </c>
      <c r="K62" s="48" t="s">
        <v>110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117</v>
      </c>
      <c r="K63" s="48" t="s">
        <v>118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109</v>
      </c>
      <c r="K64" s="48" t="s">
        <v>112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113</v>
      </c>
      <c r="K65" s="48" t="s">
        <v>124</v>
      </c>
      <c r="L65" s="58">
        <v>64162662</v>
      </c>
      <c r="M65" s="58" t="s">
        <v>121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109</v>
      </c>
      <c r="K66" s="48" t="s">
        <v>110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117</v>
      </c>
      <c r="K67" s="48" t="s">
        <v>118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33</v>
      </c>
      <c r="H68" s="53" t="s">
        <v>34</v>
      </c>
      <c r="I68" s="48" t="s">
        <v>34</v>
      </c>
      <c r="J68" s="48" t="s">
        <v>138</v>
      </c>
      <c r="K68" s="48" t="s">
        <v>120</v>
      </c>
      <c r="L68" s="58">
        <v>73039347</v>
      </c>
      <c r="M68" s="58" t="s">
        <v>121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133</v>
      </c>
      <c r="H69" s="53">
        <v>6.5</v>
      </c>
      <c r="I69" s="48">
        <v>30</v>
      </c>
      <c r="J69" s="48" t="s">
        <v>109</v>
      </c>
      <c r="K69" s="48" t="s">
        <v>110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139</v>
      </c>
      <c r="K70" s="48" t="s">
        <v>112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117</v>
      </c>
      <c r="K71" s="48" t="s">
        <v>118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140</v>
      </c>
      <c r="C72" s="46" t="s">
        <v>37</v>
      </c>
      <c r="D72" s="46" t="s">
        <v>37</v>
      </c>
      <c r="E72" s="46" t="s">
        <v>37</v>
      </c>
      <c r="F72" s="50" t="s">
        <v>37</v>
      </c>
      <c r="G72" s="51" t="s">
        <v>37</v>
      </c>
      <c r="H72" s="55" t="s">
        <v>37</v>
      </c>
      <c r="I72" s="51" t="s">
        <v>37</v>
      </c>
      <c r="J72" s="51" t="s">
        <v>37</v>
      </c>
      <c r="K72" s="51" t="s">
        <v>37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141</v>
      </c>
      <c r="C73" s="37" t="s">
        <v>49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115</v>
      </c>
      <c r="K73" s="48" t="s">
        <v>120</v>
      </c>
      <c r="L73" s="58">
        <v>60542546</v>
      </c>
      <c r="M73" s="58" t="s">
        <v>121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117</v>
      </c>
      <c r="K74" s="48" t="s">
        <v>118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109</v>
      </c>
      <c r="K75" s="48" t="s">
        <v>110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142</v>
      </c>
      <c r="C76" s="46" t="s">
        <v>37</v>
      </c>
      <c r="D76" s="46" t="s">
        <v>37</v>
      </c>
      <c r="E76" s="46" t="s">
        <v>37</v>
      </c>
      <c r="F76" s="50" t="s">
        <v>37</v>
      </c>
      <c r="G76" s="51" t="s">
        <v>37</v>
      </c>
      <c r="H76" s="55" t="s">
        <v>37</v>
      </c>
      <c r="I76" s="51" t="s">
        <v>37</v>
      </c>
      <c r="J76" s="51" t="s">
        <v>37</v>
      </c>
      <c r="K76" s="51" t="s">
        <v>37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143</v>
      </c>
      <c r="C77" s="37" t="s">
        <v>21</v>
      </c>
      <c r="D77" s="37" t="s">
        <v>22</v>
      </c>
      <c r="E77" s="37" t="s">
        <v>129</v>
      </c>
      <c r="F77" s="48">
        <v>1</v>
      </c>
      <c r="G77" s="48" t="s">
        <v>133</v>
      </c>
      <c r="H77" s="53">
        <v>6</v>
      </c>
      <c r="I77" s="48">
        <v>30</v>
      </c>
      <c r="J77" s="48" t="s">
        <v>113</v>
      </c>
      <c r="K77" s="48" t="s">
        <v>124</v>
      </c>
      <c r="L77" s="58">
        <v>21154000</v>
      </c>
      <c r="M77" s="58" t="s">
        <v>121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109</v>
      </c>
      <c r="K78" s="48" t="s">
        <v>110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115</v>
      </c>
      <c r="K79" s="48" t="s">
        <v>116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113</v>
      </c>
      <c r="K80" s="48" t="s">
        <v>124</v>
      </c>
      <c r="L80" s="58">
        <v>88877820</v>
      </c>
      <c r="M80" s="58" t="s">
        <v>121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115</v>
      </c>
      <c r="K81" s="48" t="s">
        <v>120</v>
      </c>
      <c r="L81" s="58">
        <v>76401040</v>
      </c>
      <c r="M81" s="58" t="s">
        <v>121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115</v>
      </c>
      <c r="K82" s="48" t="s">
        <v>120</v>
      </c>
      <c r="L82" s="58">
        <v>69787021</v>
      </c>
      <c r="M82" s="58" t="s">
        <v>121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111</v>
      </c>
      <c r="K83" s="48" t="s">
        <v>144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109</v>
      </c>
      <c r="K84" s="48" t="s">
        <v>110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109</v>
      </c>
      <c r="K85" s="48" t="s">
        <v>110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33</v>
      </c>
      <c r="H86" s="53" t="s">
        <v>34</v>
      </c>
      <c r="I86" s="48" t="s">
        <v>34</v>
      </c>
      <c r="J86" s="48" t="s">
        <v>131</v>
      </c>
      <c r="K86" s="48" t="s">
        <v>114</v>
      </c>
      <c r="L86" s="58" t="s">
        <v>132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113</v>
      </c>
      <c r="K87" s="48" t="s">
        <v>124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33</v>
      </c>
      <c r="H88" s="53" t="s">
        <v>34</v>
      </c>
      <c r="I88" s="48" t="s">
        <v>34</v>
      </c>
      <c r="J88" s="48" t="s">
        <v>119</v>
      </c>
      <c r="K88" s="48" t="s">
        <v>124</v>
      </c>
      <c r="L88" s="58">
        <v>3185890</v>
      </c>
      <c r="M88" s="58" t="s">
        <v>121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33</v>
      </c>
      <c r="H89" s="53" t="s">
        <v>34</v>
      </c>
      <c r="I89" s="48" t="s">
        <v>34</v>
      </c>
      <c r="J89" s="48" t="s">
        <v>131</v>
      </c>
      <c r="K89" s="48" t="s">
        <v>145</v>
      </c>
      <c r="L89" s="58" t="s">
        <v>132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33</v>
      </c>
      <c r="H90" s="53" t="s">
        <v>34</v>
      </c>
      <c r="I90" s="48" t="s">
        <v>34</v>
      </c>
      <c r="J90" s="48" t="s">
        <v>131</v>
      </c>
      <c r="K90" s="48" t="s">
        <v>145</v>
      </c>
      <c r="L90" s="58" t="s">
        <v>132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33</v>
      </c>
      <c r="H91" s="53" t="s">
        <v>34</v>
      </c>
      <c r="I91" s="48" t="s">
        <v>34</v>
      </c>
      <c r="J91" s="48" t="s">
        <v>131</v>
      </c>
      <c r="K91" s="48" t="s">
        <v>145</v>
      </c>
      <c r="L91" s="58" t="s">
        <v>132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146</v>
      </c>
      <c r="C92" s="46" t="s">
        <v>37</v>
      </c>
      <c r="D92" s="46" t="s">
        <v>37</v>
      </c>
      <c r="E92" s="46" t="s">
        <v>37</v>
      </c>
      <c r="F92" s="50" t="s">
        <v>37</v>
      </c>
      <c r="G92" s="51" t="s">
        <v>37</v>
      </c>
      <c r="H92" s="55" t="s">
        <v>37</v>
      </c>
      <c r="I92" s="51" t="s">
        <v>37</v>
      </c>
      <c r="J92" s="51" t="s">
        <v>37</v>
      </c>
      <c r="K92" s="51" t="s">
        <v>37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147</v>
      </c>
      <c r="C93" s="37" t="s">
        <v>78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111</v>
      </c>
      <c r="K93" s="48" t="s">
        <v>112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111</v>
      </c>
      <c r="K94" s="48" t="s">
        <v>112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148</v>
      </c>
      <c r="K95" s="48" t="s">
        <v>120</v>
      </c>
      <c r="L95" s="58">
        <v>34769204</v>
      </c>
      <c r="M95" s="58" t="s">
        <v>121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115</v>
      </c>
      <c r="K96" s="48" t="s">
        <v>120</v>
      </c>
      <c r="L96" s="58">
        <v>70422535</v>
      </c>
      <c r="M96" s="58" t="s">
        <v>121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117</v>
      </c>
      <c r="K97" s="48" t="s">
        <v>118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149</v>
      </c>
      <c r="C98" s="46" t="s">
        <v>37</v>
      </c>
      <c r="D98" s="46" t="s">
        <v>37</v>
      </c>
      <c r="E98" s="46" t="s">
        <v>37</v>
      </c>
      <c r="F98" s="50" t="s">
        <v>37</v>
      </c>
      <c r="G98" s="51" t="s">
        <v>37</v>
      </c>
      <c r="H98" s="55" t="s">
        <v>37</v>
      </c>
      <c r="I98" s="51" t="s">
        <v>37</v>
      </c>
      <c r="J98" s="51" t="s">
        <v>37</v>
      </c>
      <c r="K98" s="51" t="s">
        <v>37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150</v>
      </c>
      <c r="C99" s="37" t="s">
        <v>151</v>
      </c>
      <c r="D99" s="37" t="s">
        <v>152</v>
      </c>
      <c r="E99" s="37" t="s">
        <v>7</v>
      </c>
      <c r="F99" s="48">
        <v>1</v>
      </c>
      <c r="G99" s="48" t="s">
        <v>87</v>
      </c>
      <c r="H99" s="53">
        <v>3.94</v>
      </c>
      <c r="I99" s="48">
        <v>40</v>
      </c>
      <c r="J99" s="48" t="s">
        <v>113</v>
      </c>
      <c r="K99" s="48" t="s">
        <v>153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154</v>
      </c>
      <c r="C100" s="46" t="s">
        <v>37</v>
      </c>
      <c r="D100" s="46" t="s">
        <v>37</v>
      </c>
      <c r="E100" s="46" t="s">
        <v>37</v>
      </c>
      <c r="F100" s="50" t="s">
        <v>37</v>
      </c>
      <c r="G100" s="51" t="s">
        <v>37</v>
      </c>
      <c r="H100" s="55" t="s">
        <v>37</v>
      </c>
      <c r="I100" s="51" t="s">
        <v>37</v>
      </c>
      <c r="J100" s="51" t="s">
        <v>37</v>
      </c>
      <c r="K100" s="51" t="s">
        <v>37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155</v>
      </c>
      <c r="C101" s="37" t="s">
        <v>59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156</v>
      </c>
      <c r="K101" s="48" t="s">
        <v>118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109</v>
      </c>
      <c r="K102" s="48" t="s">
        <v>124</v>
      </c>
      <c r="L102" s="58">
        <v>25000000</v>
      </c>
      <c r="M102" s="58" t="s">
        <v>121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156</v>
      </c>
      <c r="K103" s="48" t="s">
        <v>118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109</v>
      </c>
      <c r="K104" s="48" t="s">
        <v>110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117</v>
      </c>
      <c r="K105" s="48" t="s">
        <v>118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111</v>
      </c>
      <c r="K106" s="48" t="s">
        <v>112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109</v>
      </c>
      <c r="K107" s="48" t="s">
        <v>157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117</v>
      </c>
      <c r="K108" s="48" t="s">
        <v>118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33</v>
      </c>
      <c r="H109" s="53" t="s">
        <v>34</v>
      </c>
      <c r="I109" s="48" t="s">
        <v>34</v>
      </c>
      <c r="J109" s="48" t="s">
        <v>131</v>
      </c>
      <c r="K109" s="48" t="s">
        <v>114</v>
      </c>
      <c r="L109" s="58" t="s">
        <v>132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109</v>
      </c>
      <c r="K110" s="48" t="s">
        <v>110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117</v>
      </c>
      <c r="K111" s="48" t="s">
        <v>118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109</v>
      </c>
      <c r="K112" s="48" t="s">
        <v>110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111</v>
      </c>
      <c r="K113" s="48" t="s">
        <v>112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109</v>
      </c>
      <c r="K114" s="48" t="s">
        <v>124</v>
      </c>
      <c r="L114" s="58">
        <v>12000000</v>
      </c>
      <c r="M114" s="58" t="s">
        <v>121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109</v>
      </c>
      <c r="K115" s="48" t="s">
        <v>110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113</v>
      </c>
      <c r="K116" s="48" t="s">
        <v>114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115</v>
      </c>
      <c r="K117" s="48" t="s">
        <v>120</v>
      </c>
      <c r="L117" s="58">
        <v>84939831</v>
      </c>
      <c r="M117" s="58" t="s">
        <v>121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139</v>
      </c>
      <c r="K118" s="48" t="s">
        <v>112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109</v>
      </c>
      <c r="K119" s="48" t="s">
        <v>110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109</v>
      </c>
      <c r="K120" s="48" t="s">
        <v>110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117</v>
      </c>
      <c r="K121" s="48" t="s">
        <v>118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109</v>
      </c>
      <c r="K122" s="48" t="s">
        <v>110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111</v>
      </c>
      <c r="K123" s="48" t="s">
        <v>112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115</v>
      </c>
      <c r="K124" s="48" t="s">
        <v>120</v>
      </c>
      <c r="L124" s="58">
        <v>140756519</v>
      </c>
      <c r="M124" s="58" t="s">
        <v>121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109</v>
      </c>
      <c r="K125" s="48" t="s">
        <v>110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117</v>
      </c>
      <c r="K126" s="48" t="s">
        <v>118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109</v>
      </c>
      <c r="K127" s="48" t="s">
        <v>110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158</v>
      </c>
      <c r="C128" s="46" t="s">
        <v>37</v>
      </c>
      <c r="D128" s="46" t="s">
        <v>37</v>
      </c>
      <c r="E128" s="46" t="s">
        <v>37</v>
      </c>
      <c r="F128" s="50" t="s">
        <v>37</v>
      </c>
      <c r="G128" s="51" t="s">
        <v>37</v>
      </c>
      <c r="H128" s="55" t="s">
        <v>37</v>
      </c>
      <c r="I128" s="51" t="s">
        <v>37</v>
      </c>
      <c r="J128" s="51" t="s">
        <v>37</v>
      </c>
      <c r="K128" s="51" t="s">
        <v>37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159</v>
      </c>
      <c r="C129" s="37" t="s">
        <v>76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115</v>
      </c>
      <c r="K129" s="48" t="s">
        <v>120</v>
      </c>
      <c r="L129" s="58">
        <v>59573982</v>
      </c>
      <c r="M129" s="58" t="s">
        <v>121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133</v>
      </c>
      <c r="H130" s="53">
        <v>5</v>
      </c>
      <c r="I130" s="48">
        <v>30</v>
      </c>
      <c r="J130" s="48" t="s">
        <v>115</v>
      </c>
      <c r="K130" s="48" t="s">
        <v>120</v>
      </c>
      <c r="L130" s="58">
        <v>18000438</v>
      </c>
      <c r="M130" s="58" t="s">
        <v>121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133</v>
      </c>
      <c r="H131" s="53">
        <v>6</v>
      </c>
      <c r="I131" s="48">
        <v>30</v>
      </c>
      <c r="J131" s="48" t="s">
        <v>115</v>
      </c>
      <c r="K131" s="48" t="s">
        <v>116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111</v>
      </c>
      <c r="K132" s="48" t="s">
        <v>112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133</v>
      </c>
      <c r="H133" s="53">
        <v>6</v>
      </c>
      <c r="I133" s="48">
        <v>30</v>
      </c>
      <c r="J133" s="48" t="s">
        <v>115</v>
      </c>
      <c r="K133" s="48" t="s">
        <v>120</v>
      </c>
      <c r="L133" s="58">
        <v>14195271</v>
      </c>
      <c r="M133" s="58" t="s">
        <v>121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111</v>
      </c>
      <c r="K134" s="48" t="s">
        <v>112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33</v>
      </c>
      <c r="H135" s="53" t="s">
        <v>34</v>
      </c>
      <c r="I135" s="48" t="s">
        <v>34</v>
      </c>
      <c r="J135" s="48" t="s">
        <v>119</v>
      </c>
      <c r="K135" s="48" t="s">
        <v>110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33</v>
      </c>
      <c r="H136" s="53" t="s">
        <v>34</v>
      </c>
      <c r="I136" s="48" t="s">
        <v>34</v>
      </c>
      <c r="J136" s="48" t="s">
        <v>119</v>
      </c>
      <c r="K136" s="48" t="s">
        <v>110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160</v>
      </c>
      <c r="H137" s="53" t="s">
        <v>34</v>
      </c>
      <c r="I137" s="48" t="s">
        <v>34</v>
      </c>
      <c r="J137" s="48" t="s">
        <v>161</v>
      </c>
      <c r="K137" s="48" t="s">
        <v>162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33</v>
      </c>
      <c r="H138" s="53" t="s">
        <v>34</v>
      </c>
      <c r="I138" s="48" t="s">
        <v>34</v>
      </c>
      <c r="J138" s="48" t="s">
        <v>119</v>
      </c>
      <c r="K138" s="48" t="s">
        <v>110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133</v>
      </c>
      <c r="H139" s="53">
        <v>6</v>
      </c>
      <c r="I139" s="48">
        <v>30</v>
      </c>
      <c r="J139" s="48" t="s">
        <v>113</v>
      </c>
      <c r="K139" s="48" t="s">
        <v>114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109</v>
      </c>
      <c r="K140" s="48" t="s">
        <v>110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148</v>
      </c>
      <c r="K141" s="48" t="s">
        <v>120</v>
      </c>
      <c r="L141" s="58">
        <v>7761429</v>
      </c>
      <c r="M141" s="58" t="s">
        <v>121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33</v>
      </c>
      <c r="H142" s="53" t="s">
        <v>34</v>
      </c>
      <c r="I142" s="48" t="s">
        <v>34</v>
      </c>
      <c r="J142" s="48" t="s">
        <v>131</v>
      </c>
      <c r="K142" s="48" t="s">
        <v>145</v>
      </c>
      <c r="L142" s="58" t="s">
        <v>132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33</v>
      </c>
      <c r="H143" s="53" t="s">
        <v>34</v>
      </c>
      <c r="I143" s="48" t="s">
        <v>34</v>
      </c>
      <c r="J143" s="48" t="s">
        <v>131</v>
      </c>
      <c r="K143" s="48" t="s">
        <v>145</v>
      </c>
      <c r="L143" s="58" t="s">
        <v>132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109</v>
      </c>
      <c r="K144" s="48" t="s">
        <v>110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163</v>
      </c>
      <c r="C145" s="46" t="s">
        <v>37</v>
      </c>
      <c r="D145" s="46" t="s">
        <v>37</v>
      </c>
      <c r="E145" s="46" t="s">
        <v>37</v>
      </c>
      <c r="F145" s="50" t="s">
        <v>37</v>
      </c>
      <c r="G145" s="51" t="s">
        <v>37</v>
      </c>
      <c r="H145" s="55" t="s">
        <v>37</v>
      </c>
      <c r="I145" s="51" t="s">
        <v>37</v>
      </c>
      <c r="J145" s="51" t="s">
        <v>37</v>
      </c>
      <c r="K145" s="51" t="s">
        <v>37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164</v>
      </c>
      <c r="C146" s="37" t="s">
        <v>68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109</v>
      </c>
      <c r="K146" s="48" t="s">
        <v>110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109</v>
      </c>
      <c r="K147" s="48" t="s">
        <v>110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165</v>
      </c>
      <c r="H148" s="53" t="s">
        <v>34</v>
      </c>
      <c r="I148" s="48" t="s">
        <v>34</v>
      </c>
      <c r="J148" s="48" t="s">
        <v>131</v>
      </c>
      <c r="K148" s="48" t="s">
        <v>114</v>
      </c>
      <c r="L148" s="58" t="s">
        <v>132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165</v>
      </c>
      <c r="H149" s="53" t="s">
        <v>34</v>
      </c>
      <c r="I149" s="48" t="s">
        <v>34</v>
      </c>
      <c r="J149" s="48" t="s">
        <v>131</v>
      </c>
      <c r="K149" s="48" t="s">
        <v>114</v>
      </c>
      <c r="L149" s="58" t="s">
        <v>132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166</v>
      </c>
      <c r="C150" s="46" t="s">
        <v>37</v>
      </c>
      <c r="D150" s="46" t="s">
        <v>37</v>
      </c>
      <c r="E150" s="46" t="s">
        <v>37</v>
      </c>
      <c r="F150" s="50" t="s">
        <v>37</v>
      </c>
      <c r="G150" s="51" t="s">
        <v>37</v>
      </c>
      <c r="H150" s="55" t="s">
        <v>37</v>
      </c>
      <c r="I150" s="51" t="s">
        <v>37</v>
      </c>
      <c r="J150" s="51" t="s">
        <v>37</v>
      </c>
      <c r="K150" s="51" t="s">
        <v>37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167</v>
      </c>
      <c r="C151" s="37" t="s">
        <v>72</v>
      </c>
      <c r="D151" s="37" t="s">
        <v>22</v>
      </c>
      <c r="E151" s="37" t="s">
        <v>7</v>
      </c>
      <c r="F151" s="48">
        <v>1</v>
      </c>
      <c r="G151" s="48" t="s">
        <v>87</v>
      </c>
      <c r="H151" s="53">
        <v>3.754</v>
      </c>
      <c r="I151" s="48">
        <v>40</v>
      </c>
      <c r="J151" s="48" t="s">
        <v>113</v>
      </c>
      <c r="K151" s="48" t="s">
        <v>153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87</v>
      </c>
      <c r="H152" s="53">
        <v>4.7530000000000001</v>
      </c>
      <c r="I152" s="48">
        <v>40</v>
      </c>
      <c r="J152" s="48" t="s">
        <v>109</v>
      </c>
      <c r="K152" s="48" t="s">
        <v>153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87</v>
      </c>
      <c r="H153" s="53">
        <v>4.7510000000000003</v>
      </c>
      <c r="I153" s="48">
        <v>40</v>
      </c>
      <c r="J153" s="48" t="s">
        <v>113</v>
      </c>
      <c r="K153" s="48" t="s">
        <v>122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87</v>
      </c>
      <c r="H154" s="53">
        <v>5.0010000000000003</v>
      </c>
      <c r="I154" s="48">
        <v>40</v>
      </c>
      <c r="J154" s="48" t="s">
        <v>113</v>
      </c>
      <c r="K154" s="48" t="s">
        <v>122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168</v>
      </c>
      <c r="C155" s="46" t="s">
        <v>37</v>
      </c>
      <c r="D155" s="46" t="s">
        <v>37</v>
      </c>
      <c r="E155" s="46" t="s">
        <v>37</v>
      </c>
      <c r="F155" s="50" t="s">
        <v>37</v>
      </c>
      <c r="G155" s="51" t="s">
        <v>37</v>
      </c>
      <c r="H155" s="55" t="s">
        <v>37</v>
      </c>
      <c r="I155" s="51" t="s">
        <v>37</v>
      </c>
      <c r="J155" s="51" t="s">
        <v>37</v>
      </c>
      <c r="K155" s="51" t="s">
        <v>37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169</v>
      </c>
      <c r="C156" s="37" t="s">
        <v>80</v>
      </c>
      <c r="D156" s="37" t="s">
        <v>22</v>
      </c>
      <c r="E156" s="37" t="s">
        <v>7</v>
      </c>
      <c r="F156" s="48">
        <v>1</v>
      </c>
      <c r="G156" s="48" t="s">
        <v>87</v>
      </c>
      <c r="H156" s="53">
        <v>4.673</v>
      </c>
      <c r="I156" s="48">
        <v>40</v>
      </c>
      <c r="J156" s="48" t="s">
        <v>109</v>
      </c>
      <c r="K156" s="48" t="s">
        <v>153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87</v>
      </c>
      <c r="H157" s="53">
        <v>5.984</v>
      </c>
      <c r="I157" s="48">
        <v>40</v>
      </c>
      <c r="J157" s="48" t="s">
        <v>111</v>
      </c>
      <c r="K157" s="48" t="s">
        <v>122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170</v>
      </c>
      <c r="C158" s="46" t="s">
        <v>37</v>
      </c>
      <c r="D158" s="46" t="s">
        <v>37</v>
      </c>
      <c r="E158" s="46" t="s">
        <v>37</v>
      </c>
      <c r="F158" s="50" t="s">
        <v>37</v>
      </c>
      <c r="G158" s="51" t="s">
        <v>37</v>
      </c>
      <c r="H158" s="55" t="s">
        <v>37</v>
      </c>
      <c r="I158" s="51" t="s">
        <v>37</v>
      </c>
      <c r="J158" s="51" t="s">
        <v>37</v>
      </c>
      <c r="K158" s="51" t="s">
        <v>37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171</v>
      </c>
      <c r="C159" s="37" t="s">
        <v>66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115</v>
      </c>
      <c r="K159" s="48" t="s">
        <v>120</v>
      </c>
      <c r="L159" s="58">
        <v>32474180</v>
      </c>
      <c r="M159" s="58" t="s">
        <v>121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172</v>
      </c>
      <c r="K160" s="48" t="s">
        <v>112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109</v>
      </c>
      <c r="K161" s="48" t="s">
        <v>110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117</v>
      </c>
      <c r="K162" s="48" t="s">
        <v>118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173</v>
      </c>
      <c r="C163" s="46" t="s">
        <v>37</v>
      </c>
      <c r="D163" s="46" t="s">
        <v>37</v>
      </c>
      <c r="E163" s="46" t="s">
        <v>37</v>
      </c>
      <c r="F163" s="50" t="s">
        <v>37</v>
      </c>
      <c r="G163" s="51" t="s">
        <v>37</v>
      </c>
      <c r="H163" s="55" t="s">
        <v>37</v>
      </c>
      <c r="I163" s="51" t="s">
        <v>37</v>
      </c>
      <c r="J163" s="51" t="s">
        <v>37</v>
      </c>
      <c r="K163" s="51" t="s">
        <v>37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174</v>
      </c>
      <c r="C164" s="37" t="s">
        <v>66</v>
      </c>
      <c r="D164" s="37" t="s">
        <v>22</v>
      </c>
      <c r="E164" s="37" t="s">
        <v>7</v>
      </c>
      <c r="F164" s="48">
        <v>1</v>
      </c>
      <c r="G164" s="48" t="s">
        <v>87</v>
      </c>
      <c r="H164" s="53">
        <v>5.2539999999999996</v>
      </c>
      <c r="I164" s="48">
        <v>40</v>
      </c>
      <c r="J164" s="48" t="s">
        <v>113</v>
      </c>
      <c r="K164" s="48" t="s">
        <v>122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175</v>
      </c>
      <c r="C165" s="46" t="s">
        <v>37</v>
      </c>
      <c r="D165" s="46" t="s">
        <v>37</v>
      </c>
      <c r="E165" s="46" t="s">
        <v>37</v>
      </c>
      <c r="F165" s="50" t="s">
        <v>37</v>
      </c>
      <c r="G165" s="51" t="s">
        <v>37</v>
      </c>
      <c r="H165" s="55" t="s">
        <v>37</v>
      </c>
      <c r="I165" s="51" t="s">
        <v>37</v>
      </c>
      <c r="J165" s="51" t="s">
        <v>37</v>
      </c>
      <c r="K165" s="51" t="s">
        <v>37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176</v>
      </c>
      <c r="C166" s="37" t="s">
        <v>80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117</v>
      </c>
      <c r="K166" s="48" t="s">
        <v>118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109</v>
      </c>
      <c r="K167" s="48" t="s">
        <v>110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33</v>
      </c>
      <c r="H168" s="53" t="s">
        <v>34</v>
      </c>
      <c r="I168" s="48" t="s">
        <v>34</v>
      </c>
      <c r="J168" s="48" t="s">
        <v>138</v>
      </c>
      <c r="K168" s="48" t="s">
        <v>120</v>
      </c>
      <c r="L168" s="58">
        <v>16411379</v>
      </c>
      <c r="M168" s="58" t="s">
        <v>121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109</v>
      </c>
      <c r="K169" s="48" t="s">
        <v>112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109</v>
      </c>
      <c r="K170" s="48" t="s">
        <v>112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33</v>
      </c>
      <c r="H171" s="53" t="s">
        <v>34</v>
      </c>
      <c r="I171" s="48" t="s">
        <v>34</v>
      </c>
      <c r="J171" s="48" t="s">
        <v>131</v>
      </c>
      <c r="K171" s="48" t="s">
        <v>145</v>
      </c>
      <c r="L171" s="58" t="s">
        <v>132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177</v>
      </c>
      <c r="C172" s="46" t="s">
        <v>37</v>
      </c>
      <c r="D172" s="46" t="s">
        <v>37</v>
      </c>
      <c r="E172" s="46" t="s">
        <v>37</v>
      </c>
      <c r="F172" s="50" t="s">
        <v>37</v>
      </c>
      <c r="G172" s="51" t="s">
        <v>37</v>
      </c>
      <c r="H172" s="55" t="s">
        <v>37</v>
      </c>
      <c r="I172" s="51" t="s">
        <v>37</v>
      </c>
      <c r="J172" s="51" t="s">
        <v>37</v>
      </c>
      <c r="K172" s="51" t="s">
        <v>37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178</v>
      </c>
      <c r="C173" s="37" t="s">
        <v>86</v>
      </c>
      <c r="D173" s="37" t="s">
        <v>22</v>
      </c>
      <c r="E173" s="37" t="s">
        <v>7</v>
      </c>
      <c r="F173" s="48">
        <v>1</v>
      </c>
      <c r="G173" s="48" t="s">
        <v>87</v>
      </c>
      <c r="H173" s="53">
        <v>5.1669999999999998</v>
      </c>
      <c r="I173" s="48">
        <v>40</v>
      </c>
      <c r="J173" s="48" t="s">
        <v>113</v>
      </c>
      <c r="K173" s="48" t="s">
        <v>179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180</v>
      </c>
      <c r="C174" s="46" t="s">
        <v>37</v>
      </c>
      <c r="D174" s="46" t="s">
        <v>37</v>
      </c>
      <c r="E174" s="46" t="s">
        <v>37</v>
      </c>
      <c r="F174" s="50" t="s">
        <v>37</v>
      </c>
      <c r="G174" s="51" t="s">
        <v>37</v>
      </c>
      <c r="H174" s="55" t="s">
        <v>37</v>
      </c>
      <c r="I174" s="51" t="s">
        <v>37</v>
      </c>
      <c r="J174" s="51" t="s">
        <v>37</v>
      </c>
      <c r="K174" s="51" t="s">
        <v>37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181</v>
      </c>
      <c r="C175" s="37" t="s">
        <v>51</v>
      </c>
      <c r="D175" s="37" t="s">
        <v>22</v>
      </c>
      <c r="E175" s="37" t="s">
        <v>7</v>
      </c>
      <c r="F175" s="48">
        <v>1</v>
      </c>
      <c r="G175" s="48" t="s">
        <v>87</v>
      </c>
      <c r="H175" s="53">
        <v>3.7490000000000001</v>
      </c>
      <c r="I175" s="48">
        <v>40</v>
      </c>
      <c r="J175" s="48" t="s">
        <v>113</v>
      </c>
      <c r="K175" s="48" t="s">
        <v>153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182</v>
      </c>
      <c r="C176" s="46" t="s">
        <v>37</v>
      </c>
      <c r="D176" s="46" t="s">
        <v>37</v>
      </c>
      <c r="E176" s="46" t="s">
        <v>37</v>
      </c>
      <c r="F176" s="50" t="s">
        <v>37</v>
      </c>
      <c r="G176" s="51" t="s">
        <v>37</v>
      </c>
      <c r="H176" s="55" t="s">
        <v>37</v>
      </c>
      <c r="I176" s="51" t="s">
        <v>37</v>
      </c>
      <c r="J176" s="51" t="s">
        <v>37</v>
      </c>
      <c r="K176" s="51" t="s">
        <v>37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183</v>
      </c>
      <c r="C177" s="37" t="s">
        <v>59</v>
      </c>
      <c r="D177" s="37" t="s">
        <v>22</v>
      </c>
      <c r="E177" s="37" t="s">
        <v>7</v>
      </c>
      <c r="F177" s="48">
        <v>1</v>
      </c>
      <c r="G177" s="48" t="s">
        <v>87</v>
      </c>
      <c r="H177" s="53">
        <v>5.7510000000000003</v>
      </c>
      <c r="I177" s="48">
        <v>40</v>
      </c>
      <c r="J177" s="48" t="s">
        <v>111</v>
      </c>
      <c r="K177" s="48" t="s">
        <v>122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184</v>
      </c>
      <c r="C178" s="46" t="s">
        <v>37</v>
      </c>
      <c r="D178" s="46" t="s">
        <v>37</v>
      </c>
      <c r="E178" s="46" t="s">
        <v>37</v>
      </c>
      <c r="F178" s="50" t="s">
        <v>37</v>
      </c>
      <c r="G178" s="51" t="s">
        <v>37</v>
      </c>
      <c r="H178" s="55" t="s">
        <v>37</v>
      </c>
      <c r="I178" s="51" t="s">
        <v>37</v>
      </c>
      <c r="J178" s="51" t="s">
        <v>37</v>
      </c>
      <c r="K178" s="51" t="s">
        <v>37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185</v>
      </c>
      <c r="C179" s="37" t="s">
        <v>86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117</v>
      </c>
      <c r="K179" s="48" t="s">
        <v>118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115</v>
      </c>
      <c r="K180" s="48" t="s">
        <v>120</v>
      </c>
      <c r="L180" s="58">
        <v>90978325</v>
      </c>
      <c r="M180" s="58" t="s">
        <v>121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113</v>
      </c>
      <c r="K181" s="48" t="s">
        <v>114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186</v>
      </c>
      <c r="C182" s="46" t="s">
        <v>37</v>
      </c>
      <c r="D182" s="46" t="s">
        <v>37</v>
      </c>
      <c r="E182" s="46" t="s">
        <v>37</v>
      </c>
      <c r="F182" s="50" t="s">
        <v>37</v>
      </c>
      <c r="G182" s="51" t="s">
        <v>37</v>
      </c>
      <c r="H182" s="55" t="s">
        <v>37</v>
      </c>
      <c r="I182" s="51" t="s">
        <v>37</v>
      </c>
      <c r="J182" s="51" t="s">
        <v>37</v>
      </c>
      <c r="K182" s="51" t="s">
        <v>37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187</v>
      </c>
      <c r="C183" s="37" t="s">
        <v>188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189</v>
      </c>
      <c r="K183" s="48" t="s">
        <v>190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191</v>
      </c>
      <c r="C184" s="46" t="s">
        <v>37</v>
      </c>
      <c r="D184" s="46" t="s">
        <v>37</v>
      </c>
      <c r="E184" s="46" t="s">
        <v>37</v>
      </c>
      <c r="F184" s="50" t="s">
        <v>37</v>
      </c>
      <c r="G184" s="51" t="s">
        <v>37</v>
      </c>
      <c r="H184" s="55" t="s">
        <v>37</v>
      </c>
      <c r="I184" s="51" t="s">
        <v>37</v>
      </c>
      <c r="J184" s="51" t="s">
        <v>37</v>
      </c>
      <c r="K184" s="51" t="s">
        <v>37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192</v>
      </c>
      <c r="C185" s="37" t="s">
        <v>72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193</v>
      </c>
      <c r="K185" s="48" t="s">
        <v>194</v>
      </c>
      <c r="L185" s="58">
        <v>5932669</v>
      </c>
      <c r="M185" s="58" t="s">
        <v>121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33</v>
      </c>
      <c r="H186" s="53" t="s">
        <v>34</v>
      </c>
      <c r="I186" s="48" t="s">
        <v>34</v>
      </c>
      <c r="J186" s="48" t="s">
        <v>195</v>
      </c>
      <c r="K186" s="48" t="s">
        <v>190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189</v>
      </c>
      <c r="K187" s="48" t="s">
        <v>190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189</v>
      </c>
      <c r="K188" s="48" t="s">
        <v>190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189</v>
      </c>
      <c r="K189" s="48" t="s">
        <v>190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189</v>
      </c>
      <c r="K190" s="48" t="s">
        <v>190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33</v>
      </c>
      <c r="H191" s="53" t="s">
        <v>34</v>
      </c>
      <c r="I191" s="48" t="s">
        <v>34</v>
      </c>
      <c r="J191" s="48" t="s">
        <v>195</v>
      </c>
      <c r="K191" s="48" t="s">
        <v>190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189</v>
      </c>
      <c r="K192" s="48" t="s">
        <v>190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189</v>
      </c>
      <c r="K193" s="48" t="s">
        <v>190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189</v>
      </c>
      <c r="K194" s="48" t="s">
        <v>190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33</v>
      </c>
      <c r="H195" s="53" t="s">
        <v>34</v>
      </c>
      <c r="I195" s="48" t="s">
        <v>34</v>
      </c>
      <c r="J195" s="48" t="s">
        <v>195</v>
      </c>
      <c r="K195" s="48" t="s">
        <v>190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189</v>
      </c>
      <c r="K196" s="48" t="s">
        <v>190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189</v>
      </c>
      <c r="K197" s="48" t="s">
        <v>190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189</v>
      </c>
      <c r="K198" s="48" t="s">
        <v>190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189</v>
      </c>
      <c r="K199" s="48" t="s">
        <v>190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193</v>
      </c>
      <c r="K200" s="48" t="s">
        <v>194</v>
      </c>
      <c r="L200" s="58">
        <v>8551657</v>
      </c>
      <c r="M200" s="58" t="s">
        <v>121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193</v>
      </c>
      <c r="K201" s="48" t="s">
        <v>194</v>
      </c>
      <c r="L201" s="58">
        <v>1529256</v>
      </c>
      <c r="M201" s="58" t="s">
        <v>121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189</v>
      </c>
      <c r="K202" s="48" t="s">
        <v>190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189</v>
      </c>
      <c r="K203" s="48" t="s">
        <v>190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189</v>
      </c>
      <c r="K204" s="48" t="s">
        <v>190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189</v>
      </c>
      <c r="K205" s="48" t="s">
        <v>190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196</v>
      </c>
      <c r="C206" s="46" t="s">
        <v>37</v>
      </c>
      <c r="D206" s="46" t="s">
        <v>37</v>
      </c>
      <c r="E206" s="46" t="s">
        <v>37</v>
      </c>
      <c r="F206" s="50" t="s">
        <v>37</v>
      </c>
      <c r="G206" s="51" t="s">
        <v>37</v>
      </c>
      <c r="H206" s="55" t="s">
        <v>37</v>
      </c>
      <c r="I206" s="51" t="s">
        <v>37</v>
      </c>
      <c r="J206" s="51" t="s">
        <v>37</v>
      </c>
      <c r="K206" s="51" t="s">
        <v>37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37</v>
      </c>
      <c r="D207" s="47" t="s">
        <v>37</v>
      </c>
      <c r="E207" s="47" t="s">
        <v>37</v>
      </c>
      <c r="F207" s="52" t="s">
        <v>37</v>
      </c>
      <c r="G207" s="52" t="s">
        <v>37</v>
      </c>
      <c r="H207" s="56" t="s">
        <v>37</v>
      </c>
      <c r="I207" s="52" t="s">
        <v>37</v>
      </c>
      <c r="J207" s="52" t="s">
        <v>37</v>
      </c>
      <c r="K207" s="52" t="s">
        <v>37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106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197</v>
      </c>
      <c r="B1" s="3"/>
      <c r="C1" s="4"/>
      <c r="D1" s="5"/>
      <c r="E1" s="29" t="s">
        <v>198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199</v>
      </c>
      <c r="B2" s="3"/>
      <c r="C2" s="4"/>
      <c r="D2" s="7"/>
      <c r="E2" s="29" t="s">
        <v>200</v>
      </c>
      <c r="F2" s="88"/>
      <c r="G2" s="87"/>
      <c r="H2" s="8"/>
      <c r="I2" s="9" t="s">
        <v>201</v>
      </c>
      <c r="J2" s="10" t="s">
        <v>201</v>
      </c>
      <c r="K2" s="10"/>
      <c r="L2" s="11" t="s">
        <v>202</v>
      </c>
      <c r="M2" s="89" t="s">
        <v>203</v>
      </c>
      <c r="N2" s="90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204</v>
      </c>
      <c r="B3" s="3"/>
      <c r="C3" s="4"/>
      <c r="D3" s="5"/>
      <c r="E3" s="29" t="s">
        <v>205</v>
      </c>
      <c r="F3" s="91"/>
      <c r="G3" s="87"/>
      <c r="H3" s="8"/>
      <c r="I3" s="30"/>
      <c r="J3" s="10" t="s">
        <v>206</v>
      </c>
      <c r="K3" s="10"/>
      <c r="L3" s="12" t="s">
        <v>207</v>
      </c>
      <c r="M3" s="92" t="s">
        <v>208</v>
      </c>
      <c r="N3" s="90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93"/>
      <c r="C4" s="90"/>
      <c r="D4" s="5"/>
      <c r="E4" s="29" t="s">
        <v>209</v>
      </c>
      <c r="F4" s="24"/>
      <c r="G4" s="25"/>
      <c r="H4" s="8"/>
      <c r="I4" s="31"/>
      <c r="J4" s="10" t="s">
        <v>210</v>
      </c>
      <c r="K4" s="10"/>
      <c r="L4" s="14" t="s">
        <v>211</v>
      </c>
      <c r="M4" s="92" t="s">
        <v>212</v>
      </c>
      <c r="N4" s="90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213</v>
      </c>
      <c r="F5" s="91"/>
      <c r="G5" s="87"/>
      <c r="H5" s="8"/>
      <c r="I5" s="15" t="s">
        <v>214</v>
      </c>
      <c r="J5" s="10" t="s">
        <v>215</v>
      </c>
      <c r="K5" s="10"/>
      <c r="L5" s="26" t="s">
        <v>216</v>
      </c>
      <c r="M5" s="28" t="s">
        <v>217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218</v>
      </c>
      <c r="P6" s="8"/>
      <c r="Q6" s="8"/>
      <c r="R6" s="8"/>
      <c r="S6" s="8"/>
      <c r="T6" s="17"/>
      <c r="U6" s="16" t="s">
        <v>219</v>
      </c>
      <c r="V6" s="16" t="s">
        <v>220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221</v>
      </c>
      <c r="G7" s="19" t="s">
        <v>222</v>
      </c>
      <c r="H7" s="19" t="s">
        <v>223</v>
      </c>
      <c r="I7" s="19" t="s">
        <v>224</v>
      </c>
      <c r="J7" s="19" t="s">
        <v>225</v>
      </c>
      <c r="K7" s="19" t="s">
        <v>226</v>
      </c>
      <c r="L7" s="19" t="s">
        <v>227</v>
      </c>
      <c r="M7" s="19" t="s">
        <v>228</v>
      </c>
      <c r="N7" s="19" t="s">
        <v>229</v>
      </c>
      <c r="O7" s="33" t="s">
        <v>230</v>
      </c>
      <c r="P7" s="19" t="s">
        <v>231</v>
      </c>
      <c r="Q7" s="19" t="s">
        <v>232</v>
      </c>
      <c r="R7" s="19" t="s">
        <v>233</v>
      </c>
      <c r="S7" s="19" t="s">
        <v>234</v>
      </c>
      <c r="T7" s="19" t="s">
        <v>235</v>
      </c>
      <c r="U7" s="19" t="s">
        <v>236</v>
      </c>
      <c r="V7" s="19" t="s">
        <v>237</v>
      </c>
      <c r="W7" s="19" t="s">
        <v>238</v>
      </c>
      <c r="X7" s="19" t="s">
        <v>239</v>
      </c>
      <c r="Y7" s="19" t="s">
        <v>240</v>
      </c>
      <c r="Z7" s="19" t="s">
        <v>241</v>
      </c>
      <c r="AA7" s="19" t="s">
        <v>242</v>
      </c>
      <c r="AB7" s="19" t="s">
        <v>243</v>
      </c>
      <c r="AC7" s="19" t="s">
        <v>244</v>
      </c>
      <c r="AD7" s="19" t="s">
        <v>245</v>
      </c>
      <c r="AE7" s="19" t="s">
        <v>246</v>
      </c>
      <c r="AF7" s="8"/>
      <c r="AG7" s="8"/>
      <c r="AH7" s="8"/>
    </row>
    <row r="8" spans="1:34" ht="15.75" customHeight="1" x14ac:dyDescent="0.25">
      <c r="A8" s="20" t="s">
        <v>247</v>
      </c>
      <c r="B8" s="20" t="s">
        <v>248</v>
      </c>
      <c r="C8" s="20" t="s">
        <v>235</v>
      </c>
      <c r="D8" s="20" t="s">
        <v>249</v>
      </c>
      <c r="E8" s="34"/>
      <c r="F8" s="94" t="s">
        <v>250</v>
      </c>
      <c r="G8" s="86"/>
      <c r="H8" s="86"/>
      <c r="I8" s="86"/>
      <c r="J8" s="86"/>
      <c r="K8" s="86"/>
      <c r="L8" s="86"/>
      <c r="M8" s="86"/>
      <c r="N8" s="86"/>
      <c r="O8" s="86"/>
      <c r="P8" s="87"/>
      <c r="Q8" s="95" t="s">
        <v>251</v>
      </c>
      <c r="R8" s="86"/>
      <c r="S8" s="86"/>
      <c r="T8" s="87"/>
      <c r="U8" s="35"/>
      <c r="V8" s="35"/>
      <c r="W8" s="85" t="s">
        <v>252</v>
      </c>
      <c r="X8" s="86"/>
      <c r="Y8" s="86"/>
      <c r="Z8" s="86"/>
      <c r="AA8" s="86"/>
      <c r="AB8" s="86"/>
      <c r="AC8" s="86"/>
      <c r="AD8" s="86"/>
      <c r="AE8" s="87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253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254</v>
      </c>
      <c r="B10" s="21" t="s">
        <v>254</v>
      </c>
      <c r="C10" s="21" t="s">
        <v>254</v>
      </c>
      <c r="D10" s="21" t="s">
        <v>254</v>
      </c>
      <c r="E10" s="27" t="s">
        <v>255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254</v>
      </c>
      <c r="B11" s="21" t="s">
        <v>254</v>
      </c>
      <c r="C11" s="21" t="s">
        <v>254</v>
      </c>
      <c r="D11" s="21" t="s">
        <v>254</v>
      </c>
      <c r="E11" s="27" t="s">
        <v>256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257</v>
      </c>
      <c r="AE16" s="8" t="s">
        <v>257</v>
      </c>
      <c r="AF16" s="8" t="s">
        <v>257</v>
      </c>
      <c r="AG16" s="8"/>
      <c r="AH16" s="8" t="s">
        <v>257</v>
      </c>
    </row>
    <row r="21" spans="12:12" ht="15.75" customHeight="1" x14ac:dyDescent="0.25">
      <c r="L21" s="8" t="s">
        <v>257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AZS6SFW4AK2Z-1321766168-205</_dlc_DocId>
    <_dlc_DocIdUrl xmlns="de691e59-5010-4ecb-9782-7a5fcd7f2ee7">
      <Url>https://cms.ginniemae.gov/data_and_reports/reporting/_layouts/15/DocIdRedir.aspx?ID=AZS6SFW4AK2Z-1321766168-205</Url>
      <Description>AZS6SFW4AK2Z-1321766168-205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3D99659-D067-4551-A43D-9F8D4B379A1A}"/>
</file>

<file path=customXml/itemProps2.xml><?xml version="1.0" encoding="utf-8"?>
<ds:datastoreItem xmlns:ds="http://schemas.openxmlformats.org/officeDocument/2006/customXml" ds:itemID="{CE4F4229-F1AF-4356-A40B-F2B0CB190780}">
  <ds:schemaRefs>
    <ds:schemaRef ds:uri="http://schemas.microsoft.com/office/2006/metadata/properties"/>
    <ds:schemaRef ds:uri="http://schemas.microsoft.com/office/infopath/2007/PartnerControls"/>
    <ds:schemaRef ds:uri="b3df3de6-2c12-4bb7-8147-abf59427e194"/>
    <ds:schemaRef ds:uri="69fb3cda-731b-4ba9-a343-64f4efd976f4"/>
  </ds:schemaRefs>
</ds:datastoreItem>
</file>

<file path=customXml/itemProps3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Issuance Summary November</vt:lpstr>
      <vt:lpstr>Issuance Summary April</vt:lpstr>
      <vt:lpstr>2021-192 (NOM)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Jordan Beitler (US)</cp:lastModifiedBy>
  <cp:revision/>
  <cp:lastPrinted>2024-11-26T01:17:31Z</cp:lastPrinted>
  <dcterms:created xsi:type="dcterms:W3CDTF">2024-05-16T15:30:08Z</dcterms:created>
  <dcterms:modified xsi:type="dcterms:W3CDTF">2024-11-26T01:18:38Z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ccc37f0d-5ad4-44b2-9e1a-793e8bb57c31</vt:lpwstr>
  </property>
  <property fmtid="{D5CDD505-2E9C-101B-9397-08002B2CF9AE}" pid="4" name="MediaServiceImageTags">
    <vt:lpwstr/>
  </property>
</Properties>
</file>