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innie Mae\Live Transactions\2025\2025-03 - March\Deliverables\"/>
    </mc:Choice>
  </mc:AlternateContent>
  <xr:revisionPtr revIDLastSave="0" documentId="13_ncr:1_{2A5AEE1D-37EB-46C4-BEC0-5DC65EA604C9}" xr6:coauthVersionLast="47" xr6:coauthVersionMax="47" xr10:uidLastSave="{00000000-0000-0000-0000-000000000000}"/>
  <bookViews>
    <workbookView xWindow="-9100" yWindow="-21710" windowWidth="51820" windowHeight="21100" xr2:uid="{00000000-000D-0000-FFFF-FFFF00000000}"/>
  </bookViews>
  <sheets>
    <sheet name="Issuance Summary March" sheetId="17" r:id="rId1"/>
    <sheet name="Issuance Summary April" sheetId="16" state="hidden" r:id="rId2"/>
    <sheet name="2021-192 (NOM)" sheetId="15" state="hidden" r:id="rId3"/>
  </sheets>
  <calcPr calcId="191028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4" i="17" l="1"/>
  <c r="L18" i="17"/>
  <c r="M174" i="17"/>
  <c r="L73" i="17"/>
  <c r="L86" i="17"/>
  <c r="M86" i="17"/>
  <c r="L111" i="17"/>
  <c r="L166" i="17" l="1"/>
  <c r="L192" i="17"/>
  <c r="M114" i="17"/>
  <c r="M149" i="17"/>
  <c r="L149" i="17"/>
  <c r="M140" i="17"/>
  <c r="L140" i="17"/>
  <c r="M143" i="17" l="1"/>
  <c r="L92" i="17" l="1"/>
  <c r="L132" i="17" l="1"/>
  <c r="L84" i="17" l="1"/>
  <c r="L80" i="17"/>
  <c r="L82" i="17"/>
  <c r="L79" i="17"/>
  <c r="L162" i="17" l="1"/>
  <c r="M166" i="17"/>
  <c r="M192" i="17"/>
  <c r="E192" i="17"/>
  <c r="B192" i="17"/>
  <c r="E174" i="17"/>
  <c r="B174" i="17"/>
  <c r="E166" i="17"/>
  <c r="B166" i="17"/>
  <c r="L151" i="17"/>
  <c r="L153" i="17"/>
  <c r="M162" i="17"/>
  <c r="E162" i="17"/>
  <c r="B162" i="17"/>
  <c r="M153" i="17"/>
  <c r="E153" i="17"/>
  <c r="B153" i="17"/>
  <c r="M151" i="17"/>
  <c r="E151" i="17"/>
  <c r="B151" i="17"/>
  <c r="M137" i="17"/>
  <c r="L137" i="17"/>
  <c r="M111" i="17"/>
  <c r="B134" i="17" l="1"/>
  <c r="M134" i="17"/>
  <c r="L134" i="17"/>
  <c r="M147" i="17" l="1"/>
  <c r="L147" i="17"/>
  <c r="B140" i="17"/>
  <c r="E140" i="17"/>
  <c r="M132" i="17"/>
  <c r="M124" i="17"/>
  <c r="L124" i="17"/>
  <c r="M41" i="17"/>
  <c r="L41" i="17"/>
  <c r="M18" i="17"/>
  <c r="E149" i="17"/>
  <c r="B149" i="17"/>
  <c r="E147" i="17"/>
  <c r="B147" i="17"/>
  <c r="E137" i="17"/>
  <c r="B137" i="17"/>
  <c r="M92" i="17"/>
  <c r="L114" i="17"/>
  <c r="M106" i="17"/>
  <c r="L106" i="17"/>
  <c r="M99" i="17"/>
  <c r="L99" i="17"/>
  <c r="M73" i="17"/>
  <c r="M65" i="17"/>
  <c r="L65" i="17"/>
  <c r="M63" i="17"/>
  <c r="L63" i="17"/>
  <c r="M38" i="17"/>
  <c r="L38" i="17"/>
  <c r="E18" i="17" l="1"/>
  <c r="E38" i="17"/>
  <c r="E41" i="17"/>
  <c r="E63" i="17"/>
  <c r="E65" i="17"/>
  <c r="E73" i="17"/>
  <c r="E86" i="17"/>
  <c r="E92" i="17"/>
  <c r="E99" i="17"/>
  <c r="E106" i="17"/>
  <c r="E111" i="17"/>
  <c r="E114" i="17"/>
  <c r="E124" i="17"/>
  <c r="E132" i="17"/>
  <c r="E134" i="17"/>
  <c r="B99" i="17"/>
  <c r="C7" i="17" l="1"/>
  <c r="C8" i="17"/>
  <c r="C9" i="17"/>
  <c r="B18" i="17"/>
  <c r="B38" i="17"/>
  <c r="B124" i="17"/>
  <c r="B132" i="17"/>
  <c r="B114" i="17"/>
  <c r="B111" i="17"/>
  <c r="B106" i="17"/>
  <c r="B92" i="17"/>
  <c r="B86" i="17"/>
  <c r="B73" i="17"/>
  <c r="B65" i="17"/>
  <c r="B63" i="17"/>
  <c r="B41" i="17"/>
  <c r="E9" i="17" l="1"/>
  <c r="D9" i="17"/>
  <c r="D8" i="17"/>
  <c r="E7" i="17"/>
  <c r="M193" i="17"/>
  <c r="L193" i="17"/>
  <c r="E8" i="17"/>
  <c r="D7" i="17"/>
  <c r="C10" i="17"/>
  <c r="E10" i="16"/>
  <c r="D10" i="16"/>
  <c r="C10" i="16"/>
  <c r="E7" i="15"/>
  <c r="D10" i="17" l="1"/>
  <c r="E1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Khaled Elaskari (US)</author>
  </authors>
  <commentList>
    <comment ref="H82" authorId="0" shapeId="0" xr:uid="{188B3610-F919-4519-9703-ADFA577D5B83}">
      <text>
        <r>
          <rPr>
            <sz val="10"/>
            <color rgb="FF000000"/>
            <rFont val="Arial"/>
          </rPr>
          <t>Khaled Elaskari (US):
weighted average. the calculation is in the SC</t>
        </r>
      </text>
    </comment>
  </commentList>
</comments>
</file>

<file path=xl/sharedStrings.xml><?xml version="1.0" encoding="utf-8"?>
<sst xmlns="http://schemas.openxmlformats.org/spreadsheetml/2006/main" count="1870" uniqueCount="285">
  <si>
    <r>
      <rPr>
        <b/>
        <sz val="18"/>
        <color rgb="FF4472C4"/>
        <rFont val="Arial"/>
        <family val="2"/>
      </rPr>
      <t>March 2025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</si>
  <si>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</si>
  <si>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</si>
  <si>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</si>
  <si>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</si>
  <si>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</si>
  <si>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</si>
  <si>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</si>
  <si>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</si>
  <si>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</si>
  <si>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</si>
  <si>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</si>
  <si>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</si>
  <si>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</si>
  <si>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</si>
  <si>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</si>
  <si>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</si>
  <si>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</si>
  <si>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</si>
  <si>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</si>
  <si>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BMO Capital Markets Corp.</t>
  </si>
  <si>
    <t>U.S. Bank National Association</t>
  </si>
  <si>
    <t>SC/G1</t>
  </si>
  <si>
    <t>N/A</t>
  </si>
  <si>
    <t>NTL/SC/PT</t>
  </si>
  <si>
    <t>WAC/IO/DLY</t>
  </si>
  <si>
    <t> </t>
  </si>
  <si>
    <t>Goldman Sachs &amp; Co. LLC</t>
  </si>
  <si>
    <t>G2</t>
  </si>
  <si>
    <t>PT/SEQ/AD</t>
  </si>
  <si>
    <t>FIX/Z/FLT/INV/IO</t>
  </si>
  <si>
    <t>PT</t>
  </si>
  <si>
    <t>FLT/INV/IO</t>
  </si>
  <si>
    <t>PT/SEQ</t>
  </si>
  <si>
    <t>FIX/FLT/INV/IO</t>
  </si>
  <si>
    <t>SC/G2</t>
  </si>
  <si>
    <t>SC/PT</t>
  </si>
  <si>
    <t>FIX/IO</t>
  </si>
  <si>
    <t>Morgan Stanley &amp; Co. LLC</t>
  </si>
  <si>
    <t>FLT/FIX/Z/INV/IO</t>
  </si>
  <si>
    <t>SEQ/AD</t>
  </si>
  <si>
    <t>FIX/Z</t>
  </si>
  <si>
    <t>SEQ/AD/PT</t>
  </si>
  <si>
    <t>Barclays Capital Inc.</t>
  </si>
  <si>
    <t>SEQ/PT</t>
  </si>
  <si>
    <t>FIX</t>
  </si>
  <si>
    <t>FIX/FLT/INV/IO/Z</t>
  </si>
  <si>
    <t>SUP/TAC/AD</t>
  </si>
  <si>
    <t>SEQ</t>
  </si>
  <si>
    <t>BNP Paribas Securities Corp.</t>
  </si>
  <si>
    <t>Mizuho Securities USA LLC</t>
  </si>
  <si>
    <t>SC/SEQ/AD</t>
  </si>
  <si>
    <t>J.P. Morgan Securities LLC</t>
  </si>
  <si>
    <t xml:space="preserve"> -   </t>
  </si>
  <si>
    <t>Bank of America, N.A.</t>
  </si>
  <si>
    <t>Citigroup Global Markets Inc.</t>
  </si>
  <si>
    <t>INV/IO</t>
  </si>
  <si>
    <t>G1</t>
  </si>
  <si>
    <t xml:space="preserve">SEQ/PT </t>
  </si>
  <si>
    <t>BofA Securities, Inc.</t>
  </si>
  <si>
    <t>Wells Fargo Bank, N.A.</t>
  </si>
  <si>
    <t>Santander US Capital Markets LLC</t>
  </si>
  <si>
    <t>SC/AD/SEQ</t>
  </si>
  <si>
    <t>SEQ/PT/AD</t>
  </si>
  <si>
    <t>FIX/WAC/IO/DLY</t>
  </si>
  <si>
    <t xml:space="preserve">SEQ  </t>
  </si>
  <si>
    <t>HPT</t>
  </si>
  <si>
    <t>FLT/HWAC/HZ/IO/DLY</t>
  </si>
  <si>
    <t>HWAC/HZ/DLY</t>
  </si>
  <si>
    <t>HWAC/IO/DLY/FLT/HZ</t>
  </si>
  <si>
    <t>SC/CPT/HPT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</si>
  <si>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</si>
  <si>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</si>
  <si>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</si>
  <si>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</si>
  <si>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</si>
  <si>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</si>
  <si>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</si>
  <si>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</si>
  <si>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</si>
  <si>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</si>
  <si>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</si>
  <si>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</si>
  <si>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</si>
  <si>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</si>
  <si>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</si>
  <si>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</si>
  <si>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>G1/G2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</si>
  <si>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</si>
  <si>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</si>
  <si>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</si>
  <si>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</si>
  <si>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</si>
  <si>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</si>
  <si>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</si>
  <si>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</si>
  <si>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</si>
  <si>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</si>
  <si>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</si>
  <si>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</si>
  <si>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</si>
  <si>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</si>
  <si>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</si>
  <si>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</si>
  <si>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</si>
  <si>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</si>
  <si>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</si>
  <si>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</si>
  <si>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</si>
  <si>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</si>
  <si>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</si>
  <si>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</si>
  <si>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</si>
  <si>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</si>
  <si>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</si>
  <si>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</si>
  <si>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</si>
  <si>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>Jefferies LLC</t>
  </si>
  <si>
    <t>The Bank of New York Mellon Trust Company, N.A.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</si>
  <si>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</si>
  <si>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</si>
  <si>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</si>
  <si>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</si>
  <si>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</si>
  <si>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</si>
  <si>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</si>
  <si>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</si>
  <si>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</si>
  <si>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</si>
  <si>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</si>
  <si>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</si>
  <si>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SC/G1/G2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</si>
  <si>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</si>
  <si>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</si>
  <si>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</si>
  <si>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</si>
  <si>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</si>
  <si>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</si>
  <si>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</si>
  <si>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</si>
  <si>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</si>
  <si>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</si>
  <si>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</si>
  <si>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</si>
  <si>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</si>
  <si>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>Nomura Securities International, Inc.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</si>
  <si>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</si>
  <si>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</si>
  <si>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</si>
  <si>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</si>
  <si>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</si>
  <si>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</si>
  <si>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</si>
  <si>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</si>
  <si>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</si>
  <si>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>PNC Capital Markets LLC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</si>
  <si>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</si>
  <si>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</si>
  <si>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</si>
  <si>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</si>
  <si>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</si>
  <si>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</si>
  <si>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</si>
  <si>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</si>
  <si>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</si>
  <si>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</si>
  <si>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</si>
  <si>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</si>
  <si>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</si>
  <si>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</si>
  <si>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</si>
  <si>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</si>
  <si>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</si>
  <si>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</si>
  <si>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</si>
  <si>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</si>
  <si>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</si>
  <si>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</si>
  <si>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</si>
  <si>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</si>
  <si>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</si>
  <si>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</si>
  <si>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</si>
  <si>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</si>
  <si>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</si>
  <si>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</si>
  <si>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</si>
  <si>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</si>
  <si>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</si>
  <si>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</si>
  <si>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</si>
  <si>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</si>
  <si>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</si>
  <si>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</si>
  <si>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</si>
  <si>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</si>
  <si>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</si>
  <si>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</si>
  <si>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</si>
  <si>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</si>
  <si>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</si>
  <si>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</si>
  <si>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</si>
  <si>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</si>
  <si>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</si>
  <si>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</si>
  <si>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</si>
  <si>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</si>
  <si>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</si>
  <si>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</si>
  <si>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</si>
  <si>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</si>
  <si>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</si>
  <si>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</si>
  <si>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</si>
  <si>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</si>
  <si>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</si>
  <si>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</si>
  <si>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</si>
  <si>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</si>
  <si>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</si>
  <si>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</si>
  <si>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</si>
  <si>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</si>
  <si>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</si>
  <si>
    <t>2025-038</t>
  </si>
  <si>
    <t>2025-039</t>
  </si>
  <si>
    <t>2025-040</t>
  </si>
  <si>
    <t>2025-041</t>
  </si>
  <si>
    <t>2025-042</t>
  </si>
  <si>
    <t>2025-043</t>
  </si>
  <si>
    <t>2025-044</t>
  </si>
  <si>
    <t>2025-045</t>
  </si>
  <si>
    <t>2025-046</t>
  </si>
  <si>
    <t>2025-047</t>
  </si>
  <si>
    <t>2025-048</t>
  </si>
  <si>
    <t>2025-049</t>
  </si>
  <si>
    <t>2025-050</t>
  </si>
  <si>
    <t>2025-051</t>
  </si>
  <si>
    <t>2025-052</t>
  </si>
  <si>
    <t>2025-053</t>
  </si>
  <si>
    <t>2025-054</t>
  </si>
  <si>
    <t>2025-055</t>
  </si>
  <si>
    <t>2025-056</t>
  </si>
  <si>
    <t>Cantor Fitzgerald &amp; Co.</t>
  </si>
  <si>
    <t>2025-057</t>
  </si>
  <si>
    <t>2025-058</t>
  </si>
  <si>
    <t>2025-059</t>
  </si>
  <si>
    <t>2025-H06</t>
  </si>
  <si>
    <t>2025-H07</t>
  </si>
  <si>
    <t>2025-H08</t>
  </si>
  <si>
    <t>FIX/Z/WAC/IO/DLY</t>
  </si>
  <si>
    <t>15/30</t>
  </si>
  <si>
    <t>PT/SUP/PAC/SEQ/AD</t>
  </si>
  <si>
    <t>WAC/DLY</t>
  </si>
  <si>
    <t>FLT/FIX/INV/IO/Z</t>
  </si>
  <si>
    <t>SC/HPT</t>
  </si>
  <si>
    <t>FIX/IO/Z</t>
  </si>
  <si>
    <t>SUP/PAC</t>
  </si>
  <si>
    <t>SUP/PAC/AD</t>
  </si>
  <si>
    <t>SUP/PAC/AD/PT</t>
  </si>
  <si>
    <t>FIX/FLT/INVO/IO/Z</t>
  </si>
  <si>
    <t>SC/TAC/AD/SUP</t>
  </si>
  <si>
    <t>FLT/INV/IO/Z</t>
  </si>
  <si>
    <t>FLT/INV/IO/T/PO</t>
  </si>
  <si>
    <t>FLT/T</t>
  </si>
  <si>
    <t>FLT/INV/IO/T</t>
  </si>
  <si>
    <t>NA</t>
  </si>
  <si>
    <t>PT/SC</t>
  </si>
  <si>
    <t>PT/SUP/PAC</t>
  </si>
  <si>
    <t>PT/SEQ/AD/SUP/PAC</t>
  </si>
  <si>
    <t>AD/SUP/PAC</t>
  </si>
  <si>
    <t>WAC/Z/DLY</t>
  </si>
  <si>
    <t>FIX/FLT/INV/IO/Z/PO</t>
  </si>
  <si>
    <t>FIX/WAC/DLY/Z/IO</t>
  </si>
  <si>
    <t>SC/SEQ/PT</t>
  </si>
  <si>
    <t>CPT/HPT</t>
  </si>
  <si>
    <t>SEQ /PT</t>
  </si>
  <si>
    <t>PT/AD/SEQ</t>
  </si>
  <si>
    <t>PT/SEQ/AD/TAC/SUP</t>
  </si>
  <si>
    <t>FIX/Z/FLT/INV/IO/T</t>
  </si>
  <si>
    <t>FIX/Z/FLT/INV/IO/PO</t>
  </si>
  <si>
    <t>SEQ/AD/PAC/SUP/PT</t>
  </si>
  <si>
    <t>SEQ/AD/PAC/SUP</t>
  </si>
  <si>
    <t>PT/SEQ/PAC/SUP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</si>
</sst>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</numFmts>
  <fonts count="23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sz val="11"/>
      <name val="Calibri"/>
      <family val="2"/>
    </font>
    <font>
      <b/>
      <sz val="18"/>
      <color rgb="FF4472C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6" fontId="10" fillId="0" borderId="0" xfId="0" applyNumberFormat="1" applyFont="1"/>
    <xf numFmtId="3" fontId="10" fillId="0" borderId="3" xfId="0" applyNumberFormat="1" applyFont="1" applyBorder="1"/>
    <xf numFmtId="0" fontId="22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/>
    <xf numFmtId="0" fontId="7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3" xfId="0" applyFont="1" applyFill="1" applyBorder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67" fontId="10" fillId="0" borderId="0" xfId="0" applyNumberFormat="1" applyFont="1" applyFill="1"/>
    <xf numFmtId="0" fontId="0" fillId="0" borderId="0" xfId="0" applyFill="1"/>
    <xf numFmtId="3" fontId="10" fillId="0" borderId="0" xfId="0" applyNumberFormat="1" applyFont="1" applyFill="1"/>
    <xf numFmtId="165" fontId="0" fillId="0" borderId="0" xfId="0" applyNumberFormat="1" applyFill="1" applyAlignment="1">
      <alignment horizontal="center" wrapText="1"/>
    </xf>
    <xf numFmtId="165" fontId="10" fillId="0" borderId="0" xfId="0" quotePrefix="1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6" fontId="10" fillId="0" borderId="0" xfId="0" applyNumberFormat="1" applyFont="1" applyFill="1"/>
    <xf numFmtId="165" fontId="21" fillId="0" borderId="0" xfId="0" applyNumberFormat="1" applyFont="1" applyFill="1" applyAlignment="1">
      <alignment horizontal="center"/>
    </xf>
    <xf numFmtId="0" fontId="10" fillId="17" borderId="0" xfId="0" applyFont="1" applyFill="1" applyAlignment="1">
      <alignment horizontal="center"/>
    </xf>
    <xf numFmtId="165" fontId="10" fillId="17" borderId="0" xfId="0" applyNumberFormat="1" applyFont="1" applyFill="1" applyAlignment="1">
      <alignment horizontal="center"/>
    </xf>
    <xf numFmtId="167" fontId="10" fillId="17" borderId="0" xfId="0" applyNumberFormat="1" applyFont="1" applyFill="1"/>
    <xf numFmtId="165" fontId="21" fillId="0" borderId="0" xfId="0" applyNumberFormat="1" applyFont="1" applyAlignment="1">
      <alignment horizontal="center"/>
    </xf>
    <xf numFmtId="167" fontId="10" fillId="0" borderId="3" xfId="0" applyNumberFormat="1" applyFont="1" applyFill="1" applyBorder="1"/>
    <xf numFmtId="165" fontId="10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218"/>
  <sheetViews>
    <sheetView tabSelected="1" topLeftCell="A5" zoomScaleNormal="100" workbookViewId="0">
      <selection activeCell="H5" sqref="H5"/>
    </sheetView>
  </sheetViews>
  <sheetFormatPr defaultRowHeight="12.5" x14ac:dyDescent="0.25"/>
  <cols>
    <col min="2" max="2" width="28.81640625" customWidth="1"/>
    <col min="3" max="3" width="34" bestFit="1" customWidth="1"/>
    <col min="4" max="4" width="46.54296875" bestFit="1" customWidth="1"/>
    <col min="5" max="5" width="26.54296875" bestFit="1" customWidth="1"/>
    <col min="6" max="6" width="9.1796875" style="2" bestFit="1" customWidth="1"/>
    <col min="7" max="7" width="10.7265625" style="2" bestFit="1" customWidth="1"/>
    <col min="8" max="8" width="16" style="57" customWidth="1"/>
    <col min="9" max="9" width="9.1796875" style="2" bestFit="1" customWidth="1"/>
    <col min="10" max="10" width="26.1796875" style="2" customWidth="1"/>
    <col min="11" max="11" width="29.453125" style="2" customWidth="1"/>
    <col min="12" max="12" width="34.7265625" style="62" bestFit="1" customWidth="1"/>
    <col min="13" max="13" width="24.1796875" style="62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37"/>
      <c r="B1" s="75" t="s">
        <v>0</v>
      </c>
      <c r="C1" s="76"/>
      <c r="D1" s="76"/>
      <c r="E1" s="76"/>
      <c r="F1" s="76"/>
      <c r="G1" s="76"/>
      <c r="H1" s="76"/>
      <c r="I1" s="76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f>COUNTIF(E17:E192,"Single Family")/2</f>
        <v>13</v>
      </c>
      <c r="D7" s="64">
        <f>SUMIFS(L$17:L$192, $B$17:$B$192, "*Total", $E$17:$E$192,"Single Family")</f>
        <v>16675195456.25</v>
      </c>
      <c r="E7" s="64">
        <f>SUMIFS(M$17:M$192, $B$17:$B$192, "*Total", $E$17:$E$192,"Single Family")</f>
        <v>10893661299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f>COUNTIF(E17:E192,"Multifamily")/2</f>
        <v>9</v>
      </c>
      <c r="D8" s="64">
        <f>SUMIFS(L$17:L$192, $B$17:$B$192, "*Total", $E$17:$E$192,"Multifamily")</f>
        <v>1196653430</v>
      </c>
      <c r="E8" s="64">
        <f>SUMIFS(M$17:M$192, $B$17:$B$192, "*Total", $E$17:$E$192,"Multifamily")</f>
        <v>3018489507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f>COUNTIF(E17:E192,"Reverse REMIC")/2</f>
        <v>3</v>
      </c>
      <c r="D9" s="64">
        <f>SUMIFS(L$17:L$192, $B$17:$B$192, "*Total", $E$17:$E$192,"Reverse REMIC")</f>
        <v>1085049240</v>
      </c>
      <c r="E9" s="64">
        <f>SUMIFS(M$17:M$192, $B$17:$B$192, "*Total", $E$17:$E$192,"Reverse REMIC")</f>
        <v>1072392616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25</v>
      </c>
      <c r="D10" s="44">
        <f>SUM(D7:D9)</f>
        <v>18956898126.25</v>
      </c>
      <c r="E10" s="44">
        <f>SUM(E7:E9)</f>
        <v>14984543422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31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89" t="s">
        <v>225</v>
      </c>
      <c r="C17" s="89" t="s">
        <v>20</v>
      </c>
      <c r="D17" s="89" t="s">
        <v>21</v>
      </c>
      <c r="E17" s="89" t="s">
        <v>7</v>
      </c>
      <c r="F17" s="90">
        <v>1</v>
      </c>
      <c r="G17" s="103" t="s">
        <v>22</v>
      </c>
      <c r="H17" s="104" t="s">
        <v>23</v>
      </c>
      <c r="I17" s="103" t="s">
        <v>23</v>
      </c>
      <c r="J17" s="103" t="s">
        <v>24</v>
      </c>
      <c r="K17" s="103" t="s">
        <v>25</v>
      </c>
      <c r="L17" s="105">
        <v>0</v>
      </c>
      <c r="M17" s="105">
        <v>1017108107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46" t="str">
        <f>B17 &amp; " Total"</f>
        <v>2025-038 Total</v>
      </c>
      <c r="C18" s="46" t="s">
        <v>26</v>
      </c>
      <c r="D18" s="46" t="s">
        <v>26</v>
      </c>
      <c r="E18" s="65" t="str">
        <f>E17</f>
        <v>Multifamily</v>
      </c>
      <c r="F18" s="50" t="s">
        <v>26</v>
      </c>
      <c r="G18" s="51" t="s">
        <v>26</v>
      </c>
      <c r="H18" s="55" t="s">
        <v>26</v>
      </c>
      <c r="I18" s="51" t="s">
        <v>26</v>
      </c>
      <c r="J18" s="51" t="s">
        <v>26</v>
      </c>
      <c r="K18" s="51" t="s">
        <v>26</v>
      </c>
      <c r="L18" s="60">
        <f>SUM(L17:L17)</f>
        <v>0</v>
      </c>
      <c r="M18" s="60">
        <f>SUM(M17:M17)</f>
        <v>1017108107</v>
      </c>
      <c r="N18" s="37"/>
      <c r="O18" s="66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89" t="s">
        <v>226</v>
      </c>
      <c r="C19" s="89" t="s">
        <v>52</v>
      </c>
      <c r="D19" s="89" t="s">
        <v>21</v>
      </c>
      <c r="E19" s="91" t="s">
        <v>6</v>
      </c>
      <c r="F19" s="90">
        <v>1</v>
      </c>
      <c r="G19" s="90" t="s">
        <v>35</v>
      </c>
      <c r="H19" s="93" t="s">
        <v>23</v>
      </c>
      <c r="I19" s="53" t="s">
        <v>23</v>
      </c>
      <c r="J19" s="90" t="s">
        <v>262</v>
      </c>
      <c r="K19" s="90" t="s">
        <v>263</v>
      </c>
      <c r="L19" s="58">
        <v>104712151</v>
      </c>
      <c r="M19" s="58">
        <v>104712151</v>
      </c>
      <c r="N19" s="37"/>
      <c r="O19" s="66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89"/>
      <c r="C20" s="89"/>
      <c r="D20" s="89"/>
      <c r="E20" s="91"/>
      <c r="F20" s="90">
        <v>2</v>
      </c>
      <c r="G20" s="90" t="s">
        <v>28</v>
      </c>
      <c r="H20" s="93">
        <v>6</v>
      </c>
      <c r="I20" s="90">
        <v>30</v>
      </c>
      <c r="J20" s="90" t="s">
        <v>42</v>
      </c>
      <c r="K20" s="90" t="s">
        <v>30</v>
      </c>
      <c r="L20" s="58">
        <v>147935871</v>
      </c>
      <c r="M20" s="58">
        <v>73967935</v>
      </c>
      <c r="N20" s="37"/>
      <c r="O20" s="66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89"/>
      <c r="C21" s="89"/>
      <c r="D21" s="89"/>
      <c r="E21" s="91"/>
      <c r="F21" s="90">
        <v>3</v>
      </c>
      <c r="G21" s="90" t="s">
        <v>28</v>
      </c>
      <c r="H21" s="93">
        <v>6.5</v>
      </c>
      <c r="I21" s="90">
        <v>30</v>
      </c>
      <c r="J21" s="90" t="s">
        <v>283</v>
      </c>
      <c r="K21" s="90" t="s">
        <v>30</v>
      </c>
      <c r="L21" s="58">
        <v>105862484</v>
      </c>
      <c r="M21" s="58">
        <v>50000000</v>
      </c>
      <c r="N21" s="37"/>
      <c r="O21" s="66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89"/>
      <c r="C22" s="89"/>
      <c r="D22" s="89"/>
      <c r="E22" s="91"/>
      <c r="F22" s="90">
        <v>4</v>
      </c>
      <c r="G22" s="90" t="s">
        <v>28</v>
      </c>
      <c r="H22" s="93">
        <v>6.5</v>
      </c>
      <c r="I22" s="90">
        <v>30</v>
      </c>
      <c r="J22" s="90" t="s">
        <v>31</v>
      </c>
      <c r="K22" s="90" t="s">
        <v>32</v>
      </c>
      <c r="L22" s="58">
        <v>63236017</v>
      </c>
      <c r="M22" s="58">
        <v>63236017</v>
      </c>
      <c r="N22" s="37"/>
      <c r="O22" s="66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89"/>
      <c r="C23" s="89"/>
      <c r="D23" s="89"/>
      <c r="E23" s="91"/>
      <c r="F23" s="90">
        <v>5</v>
      </c>
      <c r="G23" s="90" t="s">
        <v>28</v>
      </c>
      <c r="H23" s="93">
        <v>5.5</v>
      </c>
      <c r="I23" s="90">
        <v>30</v>
      </c>
      <c r="J23" s="90" t="s">
        <v>40</v>
      </c>
      <c r="K23" s="90" t="s">
        <v>41</v>
      </c>
      <c r="L23" s="58">
        <v>13330449</v>
      </c>
      <c r="M23" s="94">
        <v>0</v>
      </c>
      <c r="N23" s="37"/>
      <c r="O23" s="66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89"/>
      <c r="C24" s="89"/>
      <c r="D24" s="89"/>
      <c r="E24" s="91"/>
      <c r="F24" s="90">
        <v>6</v>
      </c>
      <c r="G24" s="90" t="s">
        <v>28</v>
      </c>
      <c r="H24" s="93">
        <v>5.5</v>
      </c>
      <c r="I24" s="90">
        <v>30</v>
      </c>
      <c r="J24" s="90" t="s">
        <v>31</v>
      </c>
      <c r="K24" s="90" t="s">
        <v>266</v>
      </c>
      <c r="L24" s="58">
        <v>320000000</v>
      </c>
      <c r="M24" s="58">
        <v>320000000</v>
      </c>
      <c r="N24" s="37"/>
      <c r="O24" s="66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89"/>
      <c r="C25" s="89"/>
      <c r="D25" s="89"/>
      <c r="E25" s="91"/>
      <c r="F25" s="90">
        <v>7</v>
      </c>
      <c r="G25" s="90" t="s">
        <v>28</v>
      </c>
      <c r="H25" s="93">
        <v>5.5</v>
      </c>
      <c r="I25" s="90">
        <v>30</v>
      </c>
      <c r="J25" s="90" t="s">
        <v>40</v>
      </c>
      <c r="K25" s="90" t="s">
        <v>41</v>
      </c>
      <c r="L25" s="58">
        <v>19330055</v>
      </c>
      <c r="M25" s="94">
        <v>0</v>
      </c>
      <c r="N25" s="37"/>
      <c r="O25" s="66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89"/>
      <c r="C26" s="89"/>
      <c r="D26" s="89"/>
      <c r="E26" s="91"/>
      <c r="F26" s="90">
        <v>8</v>
      </c>
      <c r="G26" s="90" t="s">
        <v>28</v>
      </c>
      <c r="H26" s="93">
        <v>6.5</v>
      </c>
      <c r="I26" s="90">
        <v>30</v>
      </c>
      <c r="J26" s="90" t="s">
        <v>31</v>
      </c>
      <c r="K26" s="90" t="s">
        <v>32</v>
      </c>
      <c r="L26" s="58">
        <v>50000000</v>
      </c>
      <c r="M26" s="58">
        <v>50000000</v>
      </c>
      <c r="N26" s="37"/>
      <c r="O26" s="66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89"/>
      <c r="C27" s="89"/>
      <c r="D27" s="89"/>
      <c r="E27" s="91"/>
      <c r="F27" s="90">
        <v>9</v>
      </c>
      <c r="G27" s="90" t="s">
        <v>28</v>
      </c>
      <c r="H27" s="93">
        <v>5.5</v>
      </c>
      <c r="I27" s="90">
        <v>30</v>
      </c>
      <c r="J27" s="90" t="s">
        <v>282</v>
      </c>
      <c r="K27" s="90" t="s">
        <v>30</v>
      </c>
      <c r="L27" s="58">
        <v>320150454</v>
      </c>
      <c r="M27" s="58">
        <v>106716818</v>
      </c>
      <c r="N27" s="37"/>
      <c r="O27" s="66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89"/>
      <c r="C28" s="89"/>
      <c r="D28" s="89"/>
      <c r="E28" s="91"/>
      <c r="F28" s="90">
        <v>10</v>
      </c>
      <c r="G28" s="90" t="s">
        <v>28</v>
      </c>
      <c r="H28" s="93">
        <v>6</v>
      </c>
      <c r="I28" s="90">
        <v>30</v>
      </c>
      <c r="J28" s="90" t="s">
        <v>31</v>
      </c>
      <c r="K28" s="90" t="s">
        <v>264</v>
      </c>
      <c r="L28" s="58">
        <v>43333333</v>
      </c>
      <c r="M28" s="58">
        <v>46666666</v>
      </c>
      <c r="N28" s="37"/>
      <c r="O28" s="66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89"/>
      <c r="C29" s="89"/>
      <c r="D29" s="89"/>
      <c r="E29" s="91"/>
      <c r="F29" s="90">
        <v>11</v>
      </c>
      <c r="G29" s="90" t="s">
        <v>28</v>
      </c>
      <c r="H29" s="93">
        <v>6</v>
      </c>
      <c r="I29" s="90">
        <v>30</v>
      </c>
      <c r="J29" s="90" t="s">
        <v>31</v>
      </c>
      <c r="K29" s="90" t="s">
        <v>264</v>
      </c>
      <c r="L29" s="58">
        <v>400000000</v>
      </c>
      <c r="M29" s="58">
        <v>500000000</v>
      </c>
      <c r="N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89"/>
      <c r="C30" s="89"/>
      <c r="D30" s="89"/>
      <c r="E30" s="91"/>
      <c r="F30" s="90">
        <v>12</v>
      </c>
      <c r="G30" s="90" t="s">
        <v>28</v>
      </c>
      <c r="H30" s="93">
        <v>6</v>
      </c>
      <c r="I30" s="90">
        <v>30</v>
      </c>
      <c r="J30" s="90" t="s">
        <v>284</v>
      </c>
      <c r="K30" s="90" t="s">
        <v>34</v>
      </c>
      <c r="L30" s="58">
        <v>100000000</v>
      </c>
      <c r="M30" s="58">
        <v>40000000</v>
      </c>
      <c r="N30" s="37"/>
      <c r="O30" s="66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89"/>
      <c r="C31" s="89"/>
      <c r="D31" s="89"/>
      <c r="E31" s="91"/>
      <c r="F31" s="90">
        <v>13</v>
      </c>
      <c r="G31" s="90" t="s">
        <v>35</v>
      </c>
      <c r="H31" s="93" t="s">
        <v>23</v>
      </c>
      <c r="I31" s="53" t="s">
        <v>23</v>
      </c>
      <c r="J31" s="90" t="s">
        <v>51</v>
      </c>
      <c r="K31" s="90" t="s">
        <v>41</v>
      </c>
      <c r="L31" s="58">
        <v>32135224</v>
      </c>
      <c r="M31" s="94">
        <v>0</v>
      </c>
      <c r="N31" s="37"/>
      <c r="O31" s="66"/>
      <c r="P31" s="37"/>
      <c r="Q31" s="37"/>
      <c r="R31" s="37"/>
      <c r="S31" s="37"/>
      <c r="T31" s="37"/>
      <c r="U31" s="37"/>
      <c r="V31" s="37"/>
    </row>
    <row r="32" spans="1:22" ht="14.5" x14ac:dyDescent="0.35">
      <c r="A32" s="37"/>
      <c r="B32" s="89"/>
      <c r="C32" s="89"/>
      <c r="D32" s="89"/>
      <c r="E32" s="91"/>
      <c r="F32" s="90">
        <v>14</v>
      </c>
      <c r="G32" s="90" t="s">
        <v>35</v>
      </c>
      <c r="H32" s="93" t="s">
        <v>23</v>
      </c>
      <c r="I32" s="53" t="s">
        <v>23</v>
      </c>
      <c r="J32" s="90" t="s">
        <v>51</v>
      </c>
      <c r="K32" s="90" t="s">
        <v>41</v>
      </c>
      <c r="L32" s="58">
        <v>32336680</v>
      </c>
      <c r="M32" s="94">
        <v>0</v>
      </c>
      <c r="N32" s="37"/>
      <c r="O32" s="66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89"/>
      <c r="C33" s="89"/>
      <c r="D33" s="89"/>
      <c r="E33" s="91"/>
      <c r="F33" s="90">
        <v>15</v>
      </c>
      <c r="G33" s="90" t="s">
        <v>28</v>
      </c>
      <c r="H33" s="93">
        <v>6</v>
      </c>
      <c r="I33" s="90">
        <v>30</v>
      </c>
      <c r="J33" s="90" t="s">
        <v>31</v>
      </c>
      <c r="K33" s="90" t="s">
        <v>264</v>
      </c>
      <c r="L33" s="58">
        <v>200000000</v>
      </c>
      <c r="M33" s="58">
        <v>240000000</v>
      </c>
      <c r="N33" s="37"/>
      <c r="O33" s="66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89"/>
      <c r="C34" s="89"/>
      <c r="D34" s="89"/>
      <c r="E34" s="91"/>
      <c r="F34" s="90">
        <v>16</v>
      </c>
      <c r="G34" s="90" t="s">
        <v>35</v>
      </c>
      <c r="H34" s="93" t="s">
        <v>23</v>
      </c>
      <c r="I34" s="53" t="s">
        <v>23</v>
      </c>
      <c r="J34" s="90" t="s">
        <v>24</v>
      </c>
      <c r="K34" s="90" t="s">
        <v>56</v>
      </c>
      <c r="L34" s="94">
        <v>0</v>
      </c>
      <c r="M34" s="58">
        <v>75670478</v>
      </c>
      <c r="N34" s="37"/>
      <c r="O34" s="66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89"/>
      <c r="C35" s="89"/>
      <c r="D35" s="89"/>
      <c r="E35" s="91"/>
      <c r="F35" s="90">
        <v>17</v>
      </c>
      <c r="G35" s="90" t="s">
        <v>28</v>
      </c>
      <c r="H35" s="93">
        <v>5.5</v>
      </c>
      <c r="I35" s="90">
        <v>30</v>
      </c>
      <c r="J35" s="90" t="s">
        <v>29</v>
      </c>
      <c r="K35" s="90" t="s">
        <v>30</v>
      </c>
      <c r="L35" s="58">
        <v>201940388</v>
      </c>
      <c r="M35" s="58">
        <v>100970194</v>
      </c>
      <c r="N35" s="37"/>
      <c r="O35" s="66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89"/>
      <c r="C36" s="89"/>
      <c r="D36" s="89"/>
      <c r="E36" s="91"/>
      <c r="F36" s="90">
        <v>18</v>
      </c>
      <c r="G36" s="90" t="s">
        <v>28</v>
      </c>
      <c r="H36" s="93">
        <v>3</v>
      </c>
      <c r="I36" s="90">
        <v>30</v>
      </c>
      <c r="J36" s="90" t="s">
        <v>40</v>
      </c>
      <c r="K36" s="90" t="s">
        <v>41</v>
      </c>
      <c r="L36" s="58">
        <v>115648055</v>
      </c>
      <c r="M36" s="94">
        <v>0</v>
      </c>
      <c r="N36" s="37"/>
      <c r="O36" s="66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89"/>
      <c r="C37" s="89"/>
      <c r="D37" s="89"/>
      <c r="E37" s="91"/>
      <c r="F37" s="90">
        <v>19</v>
      </c>
      <c r="G37" s="90" t="s">
        <v>28</v>
      </c>
      <c r="H37" s="93">
        <v>6</v>
      </c>
      <c r="I37" s="48">
        <v>30</v>
      </c>
      <c r="J37" s="90" t="s">
        <v>31</v>
      </c>
      <c r="K37" s="90" t="s">
        <v>32</v>
      </c>
      <c r="L37" s="58">
        <v>5000000</v>
      </c>
      <c r="M37" s="58">
        <v>10000000</v>
      </c>
      <c r="N37" s="37"/>
      <c r="O37" s="66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46" t="str">
        <f>B19 &amp; " Total"</f>
        <v>2025-039 Total</v>
      </c>
      <c r="C38" s="46" t="s">
        <v>26</v>
      </c>
      <c r="D38" s="46" t="s">
        <v>26</v>
      </c>
      <c r="E38" s="65" t="str">
        <f>E19</f>
        <v>Single Family</v>
      </c>
      <c r="F38" s="50" t="s">
        <v>26</v>
      </c>
      <c r="G38" s="51" t="s">
        <v>26</v>
      </c>
      <c r="H38" s="55" t="s">
        <v>26</v>
      </c>
      <c r="I38" s="51" t="s">
        <v>26</v>
      </c>
      <c r="J38" s="51" t="s">
        <v>26</v>
      </c>
      <c r="K38" s="51" t="s">
        <v>26</v>
      </c>
      <c r="L38" s="60">
        <f>SUM(L19:L37)</f>
        <v>2274951161</v>
      </c>
      <c r="M38" s="60">
        <f>SUM(M19:M37)</f>
        <v>1781940259</v>
      </c>
      <c r="N38" s="37"/>
      <c r="O38" s="66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89" t="s">
        <v>227</v>
      </c>
      <c r="C39" s="89" t="s">
        <v>43</v>
      </c>
      <c r="D39" s="89" t="s">
        <v>21</v>
      </c>
      <c r="E39" s="89" t="s">
        <v>7</v>
      </c>
      <c r="F39" s="90">
        <v>1</v>
      </c>
      <c r="G39" s="90" t="s">
        <v>57</v>
      </c>
      <c r="H39" s="93">
        <v>5.6520000000000001</v>
      </c>
      <c r="I39" s="103">
        <v>40</v>
      </c>
      <c r="J39" s="90" t="s">
        <v>48</v>
      </c>
      <c r="K39" s="90" t="s">
        <v>64</v>
      </c>
      <c r="L39" s="94">
        <v>200375221</v>
      </c>
      <c r="M39" s="107">
        <v>200375221</v>
      </c>
      <c r="N39" s="66"/>
      <c r="O39" s="66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89"/>
      <c r="C40" s="89"/>
      <c r="D40" s="89"/>
      <c r="E40" s="89"/>
      <c r="F40" s="90">
        <v>2</v>
      </c>
      <c r="G40" s="90" t="s">
        <v>22</v>
      </c>
      <c r="H40" s="93" t="s">
        <v>267</v>
      </c>
      <c r="I40" s="103">
        <v>40</v>
      </c>
      <c r="J40" s="90" t="s">
        <v>24</v>
      </c>
      <c r="K40" s="90" t="s">
        <v>25</v>
      </c>
      <c r="L40" s="94">
        <v>0</v>
      </c>
      <c r="M40" s="107">
        <v>253401703</v>
      </c>
      <c r="N40" s="66"/>
      <c r="O40" s="66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46" t="str">
        <f>B39 &amp; " Total"</f>
        <v>2025-040 Total</v>
      </c>
      <c r="C41" s="46" t="s">
        <v>26</v>
      </c>
      <c r="D41" s="46" t="s">
        <v>26</v>
      </c>
      <c r="E41" s="65" t="str">
        <f>E39</f>
        <v>Multifamily</v>
      </c>
      <c r="F41" s="50" t="s">
        <v>26</v>
      </c>
      <c r="G41" s="51" t="s">
        <v>26</v>
      </c>
      <c r="H41" s="55" t="s">
        <v>26</v>
      </c>
      <c r="I41" s="51" t="s">
        <v>26</v>
      </c>
      <c r="J41" s="51" t="s">
        <v>26</v>
      </c>
      <c r="K41" s="51" t="s">
        <v>26</v>
      </c>
      <c r="L41" s="60">
        <f>SUM(L39:L40)</f>
        <v>200375221</v>
      </c>
      <c r="M41" s="60">
        <f>SUM(M39:M40)</f>
        <v>453776924</v>
      </c>
      <c r="N41" s="37"/>
      <c r="O41" s="66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89" t="s">
        <v>228</v>
      </c>
      <c r="C42" s="89" t="s">
        <v>20</v>
      </c>
      <c r="D42" s="89" t="s">
        <v>21</v>
      </c>
      <c r="E42" s="89" t="s">
        <v>6</v>
      </c>
      <c r="F42" s="90">
        <v>1</v>
      </c>
      <c r="G42" s="90" t="s">
        <v>28</v>
      </c>
      <c r="H42" s="93">
        <v>6</v>
      </c>
      <c r="I42" s="90">
        <v>30</v>
      </c>
      <c r="J42" s="48" t="s">
        <v>29</v>
      </c>
      <c r="K42" s="90" t="s">
        <v>46</v>
      </c>
      <c r="L42" s="94">
        <v>1143328276</v>
      </c>
      <c r="M42" s="94">
        <v>840986192</v>
      </c>
      <c r="N42" s="37"/>
      <c r="O42" s="66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89"/>
      <c r="C43" s="89"/>
      <c r="D43" s="89"/>
      <c r="E43" s="89"/>
      <c r="F43" s="90">
        <v>2</v>
      </c>
      <c r="G43" s="90" t="s">
        <v>28</v>
      </c>
      <c r="H43" s="93">
        <v>6.5</v>
      </c>
      <c r="I43" s="90">
        <v>30</v>
      </c>
      <c r="J43" s="48" t="s">
        <v>33</v>
      </c>
      <c r="K43" s="90" t="s">
        <v>34</v>
      </c>
      <c r="L43" s="94">
        <v>451666667</v>
      </c>
      <c r="M43" s="94">
        <v>328750000</v>
      </c>
      <c r="N43" s="37"/>
      <c r="O43" s="66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89"/>
      <c r="C44" s="89"/>
      <c r="D44" s="89"/>
      <c r="E44" s="89"/>
      <c r="F44" s="90">
        <v>3</v>
      </c>
      <c r="G44" s="90" t="s">
        <v>28</v>
      </c>
      <c r="H44" s="93">
        <v>6.5</v>
      </c>
      <c r="I44" s="90">
        <v>30</v>
      </c>
      <c r="J44" s="48" t="s">
        <v>47</v>
      </c>
      <c r="K44" s="90" t="s">
        <v>46</v>
      </c>
      <c r="L44" s="94">
        <v>116259076</v>
      </c>
      <c r="M44" s="94">
        <v>100000000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89"/>
      <c r="C45" s="89"/>
      <c r="D45" s="89"/>
      <c r="E45" s="89"/>
      <c r="F45" s="90">
        <v>4</v>
      </c>
      <c r="G45" s="90" t="s">
        <v>28</v>
      </c>
      <c r="H45" s="93">
        <v>7</v>
      </c>
      <c r="I45" s="90">
        <v>30</v>
      </c>
      <c r="J45" s="48" t="s">
        <v>33</v>
      </c>
      <c r="K45" s="90" t="s">
        <v>34</v>
      </c>
      <c r="L45" s="94">
        <v>105000000</v>
      </c>
      <c r="M45" s="94">
        <v>70000000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89"/>
      <c r="C46" s="89"/>
      <c r="D46" s="89"/>
      <c r="E46" s="89"/>
      <c r="F46" s="90">
        <v>5</v>
      </c>
      <c r="G46" s="90" t="s">
        <v>35</v>
      </c>
      <c r="H46" s="93" t="s">
        <v>23</v>
      </c>
      <c r="I46" s="93" t="s">
        <v>23</v>
      </c>
      <c r="J46" s="48" t="s">
        <v>36</v>
      </c>
      <c r="K46" s="90" t="s">
        <v>265</v>
      </c>
      <c r="L46" s="94">
        <v>361865153</v>
      </c>
      <c r="M46" s="94">
        <v>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89"/>
      <c r="C47" s="89"/>
      <c r="D47" s="89"/>
      <c r="E47" s="89"/>
      <c r="F47" s="90">
        <v>6</v>
      </c>
      <c r="G47" s="90" t="s">
        <v>28</v>
      </c>
      <c r="H47" s="93">
        <v>6.5</v>
      </c>
      <c r="I47" s="90">
        <v>30</v>
      </c>
      <c r="J47" s="48" t="s">
        <v>269</v>
      </c>
      <c r="K47" s="90" t="s">
        <v>34</v>
      </c>
      <c r="L47" s="94">
        <v>220000001</v>
      </c>
      <c r="M47" s="94">
        <v>110000000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89"/>
      <c r="C48" s="89"/>
      <c r="D48" s="89"/>
      <c r="E48" s="89"/>
      <c r="F48" s="90">
        <v>7</v>
      </c>
      <c r="G48" s="90" t="s">
        <v>35</v>
      </c>
      <c r="H48" s="93" t="s">
        <v>23</v>
      </c>
      <c r="I48" s="93" t="s">
        <v>23</v>
      </c>
      <c r="J48" s="48" t="s">
        <v>36</v>
      </c>
      <c r="K48" s="90" t="s">
        <v>45</v>
      </c>
      <c r="L48" s="94">
        <v>6491037</v>
      </c>
      <c r="M48" s="94">
        <v>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89"/>
      <c r="C49" s="89"/>
      <c r="D49" s="89"/>
      <c r="E49" s="89"/>
      <c r="F49" s="90">
        <v>8</v>
      </c>
      <c r="G49" s="90" t="s">
        <v>28</v>
      </c>
      <c r="H49" s="93">
        <v>6.5</v>
      </c>
      <c r="I49" s="90">
        <v>30</v>
      </c>
      <c r="J49" s="48" t="s">
        <v>31</v>
      </c>
      <c r="K49" s="90" t="s">
        <v>32</v>
      </c>
      <c r="L49" s="94">
        <v>60137024</v>
      </c>
      <c r="M49" s="94">
        <v>60137024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89"/>
      <c r="C50" s="89"/>
      <c r="D50" s="89"/>
      <c r="E50" s="89"/>
      <c r="F50" s="90">
        <v>9</v>
      </c>
      <c r="G50" s="90" t="s">
        <v>28</v>
      </c>
      <c r="H50" s="93">
        <v>6.5</v>
      </c>
      <c r="I50" s="90">
        <v>30</v>
      </c>
      <c r="J50" s="48" t="s">
        <v>270</v>
      </c>
      <c r="K50" s="90" t="s">
        <v>46</v>
      </c>
      <c r="L50" s="94">
        <v>163348079</v>
      </c>
      <c r="M50" s="94">
        <v>75000000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89"/>
      <c r="C51" s="89"/>
      <c r="D51" s="89"/>
      <c r="E51" s="89"/>
      <c r="F51" s="90">
        <v>10</v>
      </c>
      <c r="G51" s="90" t="s">
        <v>28</v>
      </c>
      <c r="H51" s="93">
        <v>5.5</v>
      </c>
      <c r="I51" s="90">
        <v>30</v>
      </c>
      <c r="J51" s="48" t="s">
        <v>270</v>
      </c>
      <c r="K51" s="90" t="s">
        <v>46</v>
      </c>
      <c r="L51" s="94">
        <v>500000000</v>
      </c>
      <c r="M51" s="94">
        <v>300000000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89"/>
      <c r="C52" s="89"/>
      <c r="D52" s="89"/>
      <c r="E52" s="89"/>
      <c r="F52" s="90">
        <v>11</v>
      </c>
      <c r="G52" s="90" t="s">
        <v>28</v>
      </c>
      <c r="H52" s="93">
        <v>6.5</v>
      </c>
      <c r="I52" s="90">
        <v>40</v>
      </c>
      <c r="J52" s="48" t="s">
        <v>31</v>
      </c>
      <c r="K52" s="90" t="s">
        <v>266</v>
      </c>
      <c r="L52" s="94">
        <v>266666666</v>
      </c>
      <c r="M52" s="94">
        <v>266666666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89"/>
      <c r="C53" s="89"/>
      <c r="D53" s="89"/>
      <c r="E53" s="89"/>
      <c r="F53" s="90">
        <v>12</v>
      </c>
      <c r="G53" s="90" t="s">
        <v>28</v>
      </c>
      <c r="H53" s="93">
        <v>5.5</v>
      </c>
      <c r="I53" s="90">
        <v>30</v>
      </c>
      <c r="J53" s="48" t="s">
        <v>29</v>
      </c>
      <c r="K53" s="90" t="s">
        <v>46</v>
      </c>
      <c r="L53" s="94">
        <v>127299003</v>
      </c>
      <c r="M53" s="94">
        <v>42433001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89"/>
      <c r="C54" s="89"/>
      <c r="D54" s="89"/>
      <c r="E54" s="89"/>
      <c r="F54" s="90">
        <v>13</v>
      </c>
      <c r="G54" s="90" t="s">
        <v>28</v>
      </c>
      <c r="H54" s="93">
        <v>6.5</v>
      </c>
      <c r="I54" s="90">
        <v>30</v>
      </c>
      <c r="J54" s="48" t="s">
        <v>31</v>
      </c>
      <c r="K54" s="90" t="s">
        <v>266</v>
      </c>
      <c r="L54" s="94">
        <v>106666666</v>
      </c>
      <c r="M54" s="94">
        <v>106666666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89"/>
      <c r="C55" s="89"/>
      <c r="D55" s="89"/>
      <c r="E55" s="89"/>
      <c r="F55" s="90">
        <v>14</v>
      </c>
      <c r="G55" s="90" t="s">
        <v>28</v>
      </c>
      <c r="H55" s="93">
        <v>7.5</v>
      </c>
      <c r="I55" s="90">
        <v>30</v>
      </c>
      <c r="J55" s="48" t="s">
        <v>31</v>
      </c>
      <c r="K55" s="90" t="s">
        <v>32</v>
      </c>
      <c r="L55" s="94">
        <v>14668541</v>
      </c>
      <c r="M55" s="94">
        <v>14668541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89"/>
      <c r="C56" s="89"/>
      <c r="D56" s="89"/>
      <c r="E56" s="89"/>
      <c r="F56" s="90">
        <v>15</v>
      </c>
      <c r="G56" s="90" t="s">
        <v>28</v>
      </c>
      <c r="H56" s="93">
        <v>6</v>
      </c>
      <c r="I56" s="90">
        <v>30</v>
      </c>
      <c r="J56" s="48" t="s">
        <v>33</v>
      </c>
      <c r="K56" s="90" t="s">
        <v>34</v>
      </c>
      <c r="L56" s="94">
        <v>228107075</v>
      </c>
      <c r="M56" s="94">
        <v>114053537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89"/>
      <c r="C57" s="89"/>
      <c r="D57" s="89"/>
      <c r="E57" s="89"/>
      <c r="F57" s="90">
        <v>16</v>
      </c>
      <c r="G57" s="90" t="s">
        <v>28</v>
      </c>
      <c r="H57" s="93">
        <v>6</v>
      </c>
      <c r="I57" s="90">
        <v>30</v>
      </c>
      <c r="J57" s="48" t="s">
        <v>29</v>
      </c>
      <c r="K57" s="90" t="s">
        <v>46</v>
      </c>
      <c r="L57" s="94">
        <v>211352526</v>
      </c>
      <c r="M57" s="94">
        <v>90579654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89"/>
      <c r="C58" s="89"/>
      <c r="D58" s="89"/>
      <c r="E58" s="89"/>
      <c r="F58" s="90">
        <v>17</v>
      </c>
      <c r="G58" s="90" t="s">
        <v>35</v>
      </c>
      <c r="H58" s="93" t="s">
        <v>23</v>
      </c>
      <c r="I58" s="90" t="s">
        <v>23</v>
      </c>
      <c r="J58" s="48" t="s">
        <v>36</v>
      </c>
      <c r="K58" s="90" t="s">
        <v>265</v>
      </c>
      <c r="L58" s="94">
        <v>209072283</v>
      </c>
      <c r="M58" s="94">
        <v>0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89"/>
      <c r="C59" s="89"/>
      <c r="D59" s="89"/>
      <c r="E59" s="89"/>
      <c r="F59" s="90">
        <v>18</v>
      </c>
      <c r="G59" s="90" t="s">
        <v>28</v>
      </c>
      <c r="H59" s="93">
        <v>6.5</v>
      </c>
      <c r="I59" s="90">
        <v>30</v>
      </c>
      <c r="J59" s="48" t="s">
        <v>31</v>
      </c>
      <c r="K59" s="90" t="s">
        <v>32</v>
      </c>
      <c r="L59" s="94">
        <v>200000000</v>
      </c>
      <c r="M59" s="94">
        <v>200000000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89"/>
      <c r="C60" s="89"/>
      <c r="D60" s="89"/>
      <c r="E60" s="89"/>
      <c r="F60" s="90">
        <v>19</v>
      </c>
      <c r="G60" s="90" t="s">
        <v>28</v>
      </c>
      <c r="H60" s="93">
        <v>6</v>
      </c>
      <c r="I60" s="90">
        <v>30</v>
      </c>
      <c r="J60" s="48" t="s">
        <v>31</v>
      </c>
      <c r="K60" s="90" t="s">
        <v>266</v>
      </c>
      <c r="L60" s="94">
        <v>116666667</v>
      </c>
      <c r="M60" s="94">
        <v>116666667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89"/>
      <c r="C61" s="89"/>
      <c r="D61" s="89"/>
      <c r="E61" s="89"/>
      <c r="F61" s="90">
        <v>20</v>
      </c>
      <c r="G61" s="90" t="s">
        <v>28</v>
      </c>
      <c r="H61" s="93">
        <v>6</v>
      </c>
      <c r="I61" s="90">
        <v>30</v>
      </c>
      <c r="J61" s="48" t="s">
        <v>271</v>
      </c>
      <c r="K61" s="90" t="s">
        <v>46</v>
      </c>
      <c r="L61" s="94">
        <v>250000000</v>
      </c>
      <c r="M61" s="94">
        <v>57231000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89"/>
      <c r="C62" s="89"/>
      <c r="D62" s="89"/>
      <c r="E62" s="89"/>
      <c r="F62" s="90">
        <v>21</v>
      </c>
      <c r="G62" s="90" t="s">
        <v>28</v>
      </c>
      <c r="H62" s="93">
        <v>6.5</v>
      </c>
      <c r="I62" s="90">
        <v>30</v>
      </c>
      <c r="J62" s="48" t="s">
        <v>29</v>
      </c>
      <c r="K62" s="90" t="s">
        <v>46</v>
      </c>
      <c r="L62" s="94">
        <v>150861626</v>
      </c>
      <c r="M62" s="94">
        <v>68573466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46" t="str">
        <f>B42 &amp; " Total"</f>
        <v>2025-041 Total</v>
      </c>
      <c r="C63" s="46" t="s">
        <v>26</v>
      </c>
      <c r="D63" s="46" t="s">
        <v>26</v>
      </c>
      <c r="E63" s="65" t="str">
        <f>E42</f>
        <v>Single Family</v>
      </c>
      <c r="F63" s="50" t="s">
        <v>26</v>
      </c>
      <c r="G63" s="51" t="s">
        <v>26</v>
      </c>
      <c r="H63" s="55" t="s">
        <v>26</v>
      </c>
      <c r="I63" s="51" t="s">
        <v>26</v>
      </c>
      <c r="J63" s="51" t="s">
        <v>26</v>
      </c>
      <c r="K63" s="51" t="s">
        <v>26</v>
      </c>
      <c r="L63" s="60">
        <f>SUM(L42:L62)</f>
        <v>5009456366</v>
      </c>
      <c r="M63" s="60">
        <f>SUM(M42:M62)</f>
        <v>2962412414</v>
      </c>
      <c r="N63" s="37"/>
      <c r="O63" s="66"/>
      <c r="P63" s="37"/>
      <c r="Q63" s="37"/>
      <c r="R63" s="37"/>
      <c r="S63" s="37"/>
      <c r="T63" s="37"/>
      <c r="U63" s="37"/>
      <c r="V63" s="37"/>
    </row>
    <row r="64" spans="1:22" s="95" customFormat="1" ht="14.5" x14ac:dyDescent="0.35">
      <c r="A64" s="89"/>
      <c r="B64" s="89" t="s">
        <v>229</v>
      </c>
      <c r="C64" s="89" t="s">
        <v>20</v>
      </c>
      <c r="D64" s="89" t="s">
        <v>21</v>
      </c>
      <c r="E64" s="89" t="s">
        <v>7</v>
      </c>
      <c r="F64" s="90">
        <v>1</v>
      </c>
      <c r="G64" s="90" t="s">
        <v>22</v>
      </c>
      <c r="H64" s="93" t="s">
        <v>23</v>
      </c>
      <c r="I64" s="90" t="s">
        <v>23</v>
      </c>
      <c r="J64" s="90" t="s">
        <v>24</v>
      </c>
      <c r="K64" s="90" t="s">
        <v>25</v>
      </c>
      <c r="L64" s="94">
        <v>0</v>
      </c>
      <c r="M64" s="94">
        <v>561344046</v>
      </c>
      <c r="N64" s="96"/>
      <c r="O64" s="96"/>
      <c r="P64" s="89"/>
      <c r="Q64" s="89"/>
      <c r="R64" s="89"/>
      <c r="S64" s="89"/>
      <c r="T64" s="89"/>
      <c r="U64" s="89"/>
      <c r="V64" s="89"/>
    </row>
    <row r="65" spans="1:22" ht="14.5" x14ac:dyDescent="0.35">
      <c r="A65" s="37"/>
      <c r="B65" s="46" t="str">
        <f>B64 &amp; " Total"</f>
        <v>2025-042 Total</v>
      </c>
      <c r="C65" s="46" t="s">
        <v>26</v>
      </c>
      <c r="D65" s="46" t="s">
        <v>26</v>
      </c>
      <c r="E65" s="65" t="str">
        <f>E64</f>
        <v>Multifamily</v>
      </c>
      <c r="F65" s="50" t="s">
        <v>26</v>
      </c>
      <c r="G65" s="51" t="s">
        <v>26</v>
      </c>
      <c r="H65" s="55" t="s">
        <v>26</v>
      </c>
      <c r="I65" s="51" t="s">
        <v>26</v>
      </c>
      <c r="J65" s="51" t="s">
        <v>26</v>
      </c>
      <c r="K65" s="51" t="s">
        <v>26</v>
      </c>
      <c r="L65" s="60">
        <f>SUM(L64:L64)</f>
        <v>0</v>
      </c>
      <c r="M65" s="60">
        <f>SUM(M64:M64)</f>
        <v>561344046</v>
      </c>
      <c r="N65" s="37"/>
      <c r="O65" s="66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89" t="s">
        <v>230</v>
      </c>
      <c r="C66" s="89" t="s">
        <v>55</v>
      </c>
      <c r="D66" s="89" t="s">
        <v>21</v>
      </c>
      <c r="E66" s="89" t="s">
        <v>6</v>
      </c>
      <c r="F66" s="90">
        <v>1</v>
      </c>
      <c r="G66" s="90" t="s">
        <v>28</v>
      </c>
      <c r="H66" s="93">
        <v>6.5</v>
      </c>
      <c r="I66" s="90">
        <v>30</v>
      </c>
      <c r="J66" s="90" t="s">
        <v>270</v>
      </c>
      <c r="K66" s="90" t="s">
        <v>46</v>
      </c>
      <c r="L66" s="94">
        <v>300000000</v>
      </c>
      <c r="M66" s="94">
        <v>150000000</v>
      </c>
      <c r="N66" s="37"/>
      <c r="O66" s="66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89"/>
      <c r="C67" s="89"/>
      <c r="D67" s="89"/>
      <c r="E67" s="89"/>
      <c r="F67" s="90">
        <v>2</v>
      </c>
      <c r="G67" s="90" t="s">
        <v>28</v>
      </c>
      <c r="H67" s="93">
        <v>6</v>
      </c>
      <c r="I67" s="90">
        <v>30</v>
      </c>
      <c r="J67" s="90" t="s">
        <v>29</v>
      </c>
      <c r="K67" s="90" t="s">
        <v>46</v>
      </c>
      <c r="L67" s="94">
        <v>225000000</v>
      </c>
      <c r="M67" s="94">
        <v>75000000</v>
      </c>
      <c r="N67" s="37"/>
      <c r="O67" s="66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89"/>
      <c r="C68" s="89"/>
      <c r="D68" s="89"/>
      <c r="E68" s="89"/>
      <c r="F68" s="90">
        <v>3</v>
      </c>
      <c r="G68" s="90" t="s">
        <v>28</v>
      </c>
      <c r="H68" s="93">
        <v>5.5</v>
      </c>
      <c r="I68" s="90">
        <v>30</v>
      </c>
      <c r="J68" s="90" t="s">
        <v>270</v>
      </c>
      <c r="K68" s="90" t="s">
        <v>273</v>
      </c>
      <c r="L68" s="94">
        <v>172426486</v>
      </c>
      <c r="M68" s="94">
        <v>45000000</v>
      </c>
      <c r="N68" s="37"/>
      <c r="O68" s="66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89"/>
      <c r="C69" s="89"/>
      <c r="D69" s="89"/>
      <c r="E69" s="89"/>
      <c r="F69" s="90">
        <v>4</v>
      </c>
      <c r="G69" s="90" t="s">
        <v>28</v>
      </c>
      <c r="H69" s="93">
        <v>6</v>
      </c>
      <c r="I69" s="90">
        <v>30</v>
      </c>
      <c r="J69" s="90" t="s">
        <v>270</v>
      </c>
      <c r="K69" s="90" t="s">
        <v>46</v>
      </c>
      <c r="L69" s="94">
        <v>225000001</v>
      </c>
      <c r="M69" s="94">
        <v>150000000</v>
      </c>
      <c r="N69" s="37"/>
      <c r="O69" s="66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89"/>
      <c r="C70" s="89"/>
      <c r="D70" s="89"/>
      <c r="E70" s="89"/>
      <c r="F70" s="90">
        <v>5</v>
      </c>
      <c r="G70" s="90" t="s">
        <v>28</v>
      </c>
      <c r="H70" s="93">
        <v>5.5</v>
      </c>
      <c r="I70" s="90">
        <v>30</v>
      </c>
      <c r="J70" s="90" t="s">
        <v>29</v>
      </c>
      <c r="K70" s="90" t="s">
        <v>46</v>
      </c>
      <c r="L70" s="94">
        <v>350000000</v>
      </c>
      <c r="M70" s="94">
        <v>150000000</v>
      </c>
      <c r="N70" s="37"/>
      <c r="O70" s="66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89"/>
      <c r="C71" s="89"/>
      <c r="D71" s="89"/>
      <c r="E71" s="89"/>
      <c r="F71" s="90">
        <v>6</v>
      </c>
      <c r="G71" s="90" t="s">
        <v>28</v>
      </c>
      <c r="H71" s="93">
        <v>5.5</v>
      </c>
      <c r="I71" s="90">
        <v>30</v>
      </c>
      <c r="J71" s="90" t="s">
        <v>48</v>
      </c>
      <c r="K71" s="90" t="s">
        <v>45</v>
      </c>
      <c r="L71" s="94">
        <v>20000000</v>
      </c>
      <c r="M71" s="94" t="s">
        <v>53</v>
      </c>
      <c r="N71" s="37"/>
      <c r="O71" s="66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89"/>
      <c r="C72" s="89"/>
      <c r="D72" s="89"/>
      <c r="E72" s="89"/>
      <c r="F72" s="90">
        <v>7</v>
      </c>
      <c r="G72" s="48" t="s">
        <v>131</v>
      </c>
      <c r="H72" s="53" t="s">
        <v>23</v>
      </c>
      <c r="I72" s="48" t="s">
        <v>23</v>
      </c>
      <c r="J72" s="90" t="s">
        <v>268</v>
      </c>
      <c r="K72" s="90" t="s">
        <v>37</v>
      </c>
      <c r="L72" s="94" t="s">
        <v>53</v>
      </c>
      <c r="M72" s="94">
        <v>24131714</v>
      </c>
      <c r="N72" s="37"/>
      <c r="O72" s="66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46" t="str">
        <f>B66 &amp; " Total"</f>
        <v>2025-043 Total</v>
      </c>
      <c r="C73" s="46" t="s">
        <v>26</v>
      </c>
      <c r="D73" s="46" t="s">
        <v>26</v>
      </c>
      <c r="E73" s="65" t="str">
        <f>E66</f>
        <v>Single Family</v>
      </c>
      <c r="F73" s="50" t="s">
        <v>26</v>
      </c>
      <c r="G73" s="51" t="s">
        <v>26</v>
      </c>
      <c r="H73" s="55" t="s">
        <v>26</v>
      </c>
      <c r="I73" s="51" t="s">
        <v>26</v>
      </c>
      <c r="J73" s="51" t="s">
        <v>26</v>
      </c>
      <c r="K73" s="51" t="s">
        <v>26</v>
      </c>
      <c r="L73" s="60">
        <f>SUM(L66:L72)</f>
        <v>1292426487</v>
      </c>
      <c r="M73" s="60">
        <f>SUM(M66:M72)</f>
        <v>594131714</v>
      </c>
      <c r="N73" s="73"/>
      <c r="O73" s="66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89" t="s">
        <v>231</v>
      </c>
      <c r="C74" s="89" t="s">
        <v>27</v>
      </c>
      <c r="D74" s="89" t="s">
        <v>21</v>
      </c>
      <c r="E74" s="89" t="s">
        <v>6</v>
      </c>
      <c r="F74" s="90">
        <v>1</v>
      </c>
      <c r="G74" s="90" t="s">
        <v>28</v>
      </c>
      <c r="H74" s="93">
        <v>6</v>
      </c>
      <c r="I74" s="90">
        <v>30</v>
      </c>
      <c r="J74" s="90" t="s">
        <v>42</v>
      </c>
      <c r="K74" s="90" t="s">
        <v>30</v>
      </c>
      <c r="L74" s="94">
        <v>360000000</v>
      </c>
      <c r="M74" s="94">
        <v>440000000</v>
      </c>
      <c r="N74" s="73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89"/>
      <c r="C75" s="89"/>
      <c r="D75" s="89"/>
      <c r="E75" s="89"/>
      <c r="F75" s="90">
        <v>2</v>
      </c>
      <c r="G75" s="90" t="s">
        <v>28</v>
      </c>
      <c r="H75" s="93">
        <v>6.5</v>
      </c>
      <c r="I75" s="90">
        <v>30</v>
      </c>
      <c r="J75" s="90" t="s">
        <v>63</v>
      </c>
      <c r="K75" s="90" t="s">
        <v>261</v>
      </c>
      <c r="L75" s="94">
        <v>207935967</v>
      </c>
      <c r="M75" s="94">
        <v>144761580</v>
      </c>
      <c r="N75" s="66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89"/>
      <c r="C76" s="89"/>
      <c r="D76" s="89"/>
      <c r="E76" s="89"/>
      <c r="F76" s="90">
        <v>3</v>
      </c>
      <c r="G76" s="90" t="s">
        <v>28</v>
      </c>
      <c r="H76" s="93">
        <v>6</v>
      </c>
      <c r="I76" s="90">
        <v>30</v>
      </c>
      <c r="J76" s="90" t="s">
        <v>44</v>
      </c>
      <c r="K76" s="90" t="s">
        <v>34</v>
      </c>
      <c r="L76" s="94">
        <v>187500000</v>
      </c>
      <c r="M76" s="94">
        <v>125000000</v>
      </c>
      <c r="N76" s="73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89"/>
      <c r="C77" s="89"/>
      <c r="D77" s="89"/>
      <c r="E77" s="89"/>
      <c r="F77" s="90">
        <v>4</v>
      </c>
      <c r="G77" s="90" t="s">
        <v>28</v>
      </c>
      <c r="H77" s="93">
        <v>5.5</v>
      </c>
      <c r="I77" s="90">
        <v>30</v>
      </c>
      <c r="J77" s="90" t="s">
        <v>42</v>
      </c>
      <c r="K77" s="90" t="s">
        <v>30</v>
      </c>
      <c r="L77" s="94">
        <v>379610088</v>
      </c>
      <c r="M77" s="94">
        <v>189805044</v>
      </c>
      <c r="N77" s="73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89"/>
      <c r="C78" s="89"/>
      <c r="D78" s="89"/>
      <c r="E78" s="89"/>
      <c r="F78" s="90">
        <v>5</v>
      </c>
      <c r="G78" s="90" t="s">
        <v>28</v>
      </c>
      <c r="H78" s="93">
        <v>6</v>
      </c>
      <c r="I78" s="90">
        <v>30</v>
      </c>
      <c r="J78" s="90" t="s">
        <v>31</v>
      </c>
      <c r="K78" s="90" t="s">
        <v>34</v>
      </c>
      <c r="L78" s="94">
        <v>125000000</v>
      </c>
      <c r="M78" s="94">
        <v>75000000</v>
      </c>
      <c r="N78" s="73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89"/>
      <c r="C79" s="89"/>
      <c r="D79" s="89"/>
      <c r="E79" s="89"/>
      <c r="F79" s="90">
        <v>6</v>
      </c>
      <c r="G79" s="90" t="s">
        <v>35</v>
      </c>
      <c r="H79" s="93" t="s">
        <v>23</v>
      </c>
      <c r="I79" s="90" t="s">
        <v>23</v>
      </c>
      <c r="J79" s="90" t="s">
        <v>31</v>
      </c>
      <c r="K79" s="90" t="s">
        <v>32</v>
      </c>
      <c r="L79" s="94">
        <f>27579258+16521848</f>
        <v>44101106</v>
      </c>
      <c r="M79" s="94">
        <v>59608520</v>
      </c>
      <c r="N79" s="73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89"/>
      <c r="C80" s="89"/>
      <c r="D80" s="89"/>
      <c r="E80" s="89"/>
      <c r="F80" s="90">
        <v>7</v>
      </c>
      <c r="G80" s="90" t="s">
        <v>35</v>
      </c>
      <c r="H80" s="93" t="s">
        <v>23</v>
      </c>
      <c r="I80" s="93" t="s">
        <v>23</v>
      </c>
      <c r="J80" s="90" t="s">
        <v>51</v>
      </c>
      <c r="K80" s="90" t="s">
        <v>41</v>
      </c>
      <c r="L80" s="94">
        <f>10407000+11503000</f>
        <v>21910000</v>
      </c>
      <c r="M80" s="94">
        <v>0</v>
      </c>
      <c r="N80" s="66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89"/>
      <c r="C81" s="89"/>
      <c r="D81" s="89"/>
      <c r="E81" s="89"/>
      <c r="F81" s="90">
        <v>8</v>
      </c>
      <c r="G81" s="90" t="s">
        <v>28</v>
      </c>
      <c r="H81" s="93">
        <v>6</v>
      </c>
      <c r="I81" s="90">
        <v>30</v>
      </c>
      <c r="J81" s="90" t="s">
        <v>40</v>
      </c>
      <c r="K81" s="90" t="s">
        <v>41</v>
      </c>
      <c r="L81" s="94">
        <v>75274963</v>
      </c>
      <c r="M81" s="94">
        <v>0</v>
      </c>
      <c r="N81" s="66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89"/>
      <c r="C82" s="89"/>
      <c r="D82" s="89"/>
      <c r="E82" s="89"/>
      <c r="F82" s="90">
        <v>9</v>
      </c>
      <c r="G82" s="90" t="s">
        <v>87</v>
      </c>
      <c r="H82" s="97">
        <v>4.5371482030000001</v>
      </c>
      <c r="I82" s="98" t="s">
        <v>252</v>
      </c>
      <c r="J82" s="90" t="s">
        <v>31</v>
      </c>
      <c r="K82" s="90" t="s">
        <v>254</v>
      </c>
      <c r="L82" s="94">
        <f>1855643+173951+43835+2030</f>
        <v>2075459</v>
      </c>
      <c r="M82" s="94">
        <v>0</v>
      </c>
      <c r="N82" s="66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89"/>
      <c r="C83" s="89"/>
      <c r="D83" s="89"/>
      <c r="E83" s="89"/>
      <c r="F83" s="90">
        <v>10</v>
      </c>
      <c r="G83" s="90" t="s">
        <v>28</v>
      </c>
      <c r="H83" s="93">
        <v>6</v>
      </c>
      <c r="I83" s="90">
        <v>30</v>
      </c>
      <c r="J83" s="90" t="s">
        <v>40</v>
      </c>
      <c r="K83" s="90" t="s">
        <v>41</v>
      </c>
      <c r="L83" s="94">
        <v>77053347</v>
      </c>
      <c r="M83" s="94">
        <v>0</v>
      </c>
      <c r="N83" s="66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89"/>
      <c r="C84" s="89"/>
      <c r="D84" s="89"/>
      <c r="E84" s="89"/>
      <c r="F84" s="90">
        <v>11</v>
      </c>
      <c r="G84" s="90" t="s">
        <v>22</v>
      </c>
      <c r="H84" s="93" t="s">
        <v>23</v>
      </c>
      <c r="I84" s="93" t="s">
        <v>23</v>
      </c>
      <c r="J84" s="90" t="s">
        <v>51</v>
      </c>
      <c r="K84" s="90" t="s">
        <v>41</v>
      </c>
      <c r="L84" s="94">
        <f xml:space="preserve"> 25674000+1954607</f>
        <v>27628607</v>
      </c>
      <c r="M84" s="94">
        <v>0</v>
      </c>
      <c r="N84" s="66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89"/>
      <c r="C85" s="89"/>
      <c r="D85" s="89"/>
      <c r="E85" s="89"/>
      <c r="F85" s="90">
        <v>12</v>
      </c>
      <c r="G85" s="90" t="s">
        <v>28</v>
      </c>
      <c r="H85" s="93">
        <v>6</v>
      </c>
      <c r="I85" s="90">
        <v>30</v>
      </c>
      <c r="J85" s="90" t="s">
        <v>253</v>
      </c>
      <c r="K85" s="90" t="s">
        <v>255</v>
      </c>
      <c r="L85" s="94">
        <v>157463847</v>
      </c>
      <c r="M85" s="94">
        <v>209951796</v>
      </c>
      <c r="N85" s="66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46" t="str">
        <f>B74 &amp; " Total"</f>
        <v>2025-044 Total</v>
      </c>
      <c r="C86" s="46" t="s">
        <v>26</v>
      </c>
      <c r="D86" s="46" t="s">
        <v>26</v>
      </c>
      <c r="E86" s="65" t="str">
        <f>E74</f>
        <v>Single Family</v>
      </c>
      <c r="F86" s="50" t="s">
        <v>26</v>
      </c>
      <c r="G86" s="51" t="s">
        <v>26</v>
      </c>
      <c r="H86" s="55" t="s">
        <v>26</v>
      </c>
      <c r="I86" s="51" t="s">
        <v>26</v>
      </c>
      <c r="J86" s="51" t="s">
        <v>26</v>
      </c>
      <c r="K86" s="51" t="s">
        <v>26</v>
      </c>
      <c r="L86" s="60">
        <f>SUM(L74:L85)</f>
        <v>1665553384</v>
      </c>
      <c r="M86" s="60">
        <f>SUM(M74:M85)</f>
        <v>1244126940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89" t="s">
        <v>232</v>
      </c>
      <c r="C87" s="89" t="s">
        <v>43</v>
      </c>
      <c r="D87" s="89" t="s">
        <v>21</v>
      </c>
      <c r="E87" s="89" t="s">
        <v>6</v>
      </c>
      <c r="F87" s="90">
        <v>1</v>
      </c>
      <c r="G87" s="90" t="s">
        <v>28</v>
      </c>
      <c r="H87" s="93">
        <v>6</v>
      </c>
      <c r="I87" s="90">
        <v>30</v>
      </c>
      <c r="J87" s="90" t="s">
        <v>33</v>
      </c>
      <c r="K87" s="90" t="s">
        <v>34</v>
      </c>
      <c r="L87" s="94">
        <v>386500000</v>
      </c>
      <c r="M87" s="58">
        <v>212000000</v>
      </c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89"/>
      <c r="C88" s="89"/>
      <c r="D88" s="89"/>
      <c r="E88" s="89"/>
      <c r="F88" s="90">
        <v>2</v>
      </c>
      <c r="G88" s="90" t="s">
        <v>28</v>
      </c>
      <c r="H88" s="93">
        <v>6</v>
      </c>
      <c r="I88" s="90">
        <v>30</v>
      </c>
      <c r="J88" s="90" t="s">
        <v>33</v>
      </c>
      <c r="K88" s="90" t="s">
        <v>34</v>
      </c>
      <c r="L88" s="58">
        <v>139500000</v>
      </c>
      <c r="M88" s="58">
        <v>93000000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89"/>
      <c r="C89" s="89"/>
      <c r="D89" s="89"/>
      <c r="E89" s="89"/>
      <c r="F89" s="90">
        <v>3</v>
      </c>
      <c r="G89" s="90" t="s">
        <v>28</v>
      </c>
      <c r="H89" s="93">
        <v>5.5</v>
      </c>
      <c r="I89" s="90">
        <v>30</v>
      </c>
      <c r="J89" s="90" t="s">
        <v>29</v>
      </c>
      <c r="K89" s="90" t="s">
        <v>30</v>
      </c>
      <c r="L89" s="58">
        <v>387000000</v>
      </c>
      <c r="M89" s="58">
        <v>129000000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89"/>
      <c r="C90" s="89"/>
      <c r="D90" s="89"/>
      <c r="E90" s="89"/>
      <c r="F90" s="90">
        <v>4</v>
      </c>
      <c r="G90" s="90" t="s">
        <v>28</v>
      </c>
      <c r="H90" s="93">
        <v>5.5</v>
      </c>
      <c r="I90" s="90">
        <v>30</v>
      </c>
      <c r="J90" s="90" t="s">
        <v>33</v>
      </c>
      <c r="K90" s="90" t="s">
        <v>34</v>
      </c>
      <c r="L90" s="58">
        <v>152210151</v>
      </c>
      <c r="M90" s="58">
        <v>76105075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89"/>
      <c r="C91" s="89"/>
      <c r="D91" s="89"/>
      <c r="E91" s="89"/>
      <c r="F91" s="90">
        <v>5</v>
      </c>
      <c r="G91" s="90" t="s">
        <v>28</v>
      </c>
      <c r="H91" s="93">
        <v>6.5</v>
      </c>
      <c r="I91" s="90">
        <v>30</v>
      </c>
      <c r="J91" s="90" t="s">
        <v>31</v>
      </c>
      <c r="K91" s="90" t="s">
        <v>32</v>
      </c>
      <c r="L91" s="58">
        <v>30000000</v>
      </c>
      <c r="M91" s="58">
        <v>30000000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tr">
        <f>B87 &amp; " Total"</f>
        <v>2025-045 Total</v>
      </c>
      <c r="C92" s="46" t="s">
        <v>26</v>
      </c>
      <c r="D92" s="46" t="s">
        <v>26</v>
      </c>
      <c r="E92" s="65" t="str">
        <f>E87</f>
        <v>Single Family</v>
      </c>
      <c r="F92" s="50" t="s">
        <v>26</v>
      </c>
      <c r="G92" s="51" t="s">
        <v>26</v>
      </c>
      <c r="H92" s="55" t="s">
        <v>26</v>
      </c>
      <c r="I92" s="51" t="s">
        <v>26</v>
      </c>
      <c r="J92" s="51" t="s">
        <v>26</v>
      </c>
      <c r="K92" s="51" t="s">
        <v>26</v>
      </c>
      <c r="L92" s="60">
        <f>SUM(L87:L91)</f>
        <v>1095210151</v>
      </c>
      <c r="M92" s="60">
        <f>SUM(M87:M91)</f>
        <v>540105075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89" t="s">
        <v>233</v>
      </c>
      <c r="C93" s="89" t="s">
        <v>50</v>
      </c>
      <c r="D93" s="89" t="s">
        <v>21</v>
      </c>
      <c r="E93" s="89" t="s">
        <v>6</v>
      </c>
      <c r="F93" s="90">
        <v>1</v>
      </c>
      <c r="G93" s="90" t="s">
        <v>28</v>
      </c>
      <c r="H93" s="93">
        <v>6.5</v>
      </c>
      <c r="I93" s="90">
        <v>30</v>
      </c>
      <c r="J93" s="90" t="s">
        <v>31</v>
      </c>
      <c r="K93" s="90" t="s">
        <v>32</v>
      </c>
      <c r="L93" s="94">
        <v>50000000</v>
      </c>
      <c r="M93" s="94">
        <v>50000000</v>
      </c>
      <c r="N93" s="58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89"/>
      <c r="C94" s="89"/>
      <c r="D94" s="89"/>
      <c r="E94" s="89"/>
      <c r="F94" s="90">
        <v>2</v>
      </c>
      <c r="G94" s="90" t="s">
        <v>28</v>
      </c>
      <c r="H94" s="93">
        <v>6</v>
      </c>
      <c r="I94" s="90">
        <v>30</v>
      </c>
      <c r="J94" s="90" t="s">
        <v>44</v>
      </c>
      <c r="K94" s="90" t="s">
        <v>34</v>
      </c>
      <c r="L94" s="94">
        <v>172500000</v>
      </c>
      <c r="M94" s="94">
        <v>345000000</v>
      </c>
      <c r="N94" s="58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89"/>
      <c r="C95" s="89"/>
      <c r="D95" s="89"/>
      <c r="E95" s="89"/>
      <c r="F95" s="90">
        <v>3</v>
      </c>
      <c r="G95" s="90" t="s">
        <v>131</v>
      </c>
      <c r="H95" s="93" t="s">
        <v>23</v>
      </c>
      <c r="I95" s="53" t="s">
        <v>23</v>
      </c>
      <c r="J95" s="90" t="s">
        <v>36</v>
      </c>
      <c r="K95" s="90" t="s">
        <v>45</v>
      </c>
      <c r="L95" s="94">
        <v>106534720</v>
      </c>
      <c r="M95" s="94">
        <v>0</v>
      </c>
      <c r="N95" s="58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89"/>
      <c r="C96" s="89"/>
      <c r="D96" s="89"/>
      <c r="E96" s="89"/>
      <c r="F96" s="90">
        <v>4</v>
      </c>
      <c r="G96" s="90" t="s">
        <v>131</v>
      </c>
      <c r="H96" s="93" t="s">
        <v>23</v>
      </c>
      <c r="I96" s="53" t="s">
        <v>23</v>
      </c>
      <c r="J96" s="90" t="s">
        <v>36</v>
      </c>
      <c r="K96" s="90" t="s">
        <v>45</v>
      </c>
      <c r="L96" s="94">
        <v>21733121</v>
      </c>
      <c r="M96" s="94">
        <v>0</v>
      </c>
      <c r="N96" s="58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89"/>
      <c r="C97" s="89"/>
      <c r="D97" s="89"/>
      <c r="E97" s="89"/>
      <c r="F97" s="90">
        <v>5</v>
      </c>
      <c r="G97" s="90" t="s">
        <v>28</v>
      </c>
      <c r="H97" s="93">
        <v>7</v>
      </c>
      <c r="I97" s="90">
        <v>30</v>
      </c>
      <c r="J97" s="90" t="s">
        <v>258</v>
      </c>
      <c r="K97" s="90" t="s">
        <v>37</v>
      </c>
      <c r="L97" s="94">
        <v>17573104</v>
      </c>
      <c r="M97" s="94">
        <v>6276108</v>
      </c>
      <c r="N97" s="58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89"/>
      <c r="C98" s="89"/>
      <c r="D98" s="89"/>
      <c r="E98" s="89"/>
      <c r="F98" s="90">
        <v>6</v>
      </c>
      <c r="G98" s="90" t="s">
        <v>28</v>
      </c>
      <c r="H98" s="93">
        <v>5.5</v>
      </c>
      <c r="I98" s="90">
        <v>30</v>
      </c>
      <c r="J98" s="90" t="s">
        <v>44</v>
      </c>
      <c r="K98" s="90" t="s">
        <v>34</v>
      </c>
      <c r="L98" s="94">
        <v>150000000</v>
      </c>
      <c r="M98" s="94">
        <v>75000000</v>
      </c>
      <c r="N98" s="58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46" t="str">
        <f>B93 &amp; " Total"</f>
        <v>2025-046 Total</v>
      </c>
      <c r="C99" s="46" t="s">
        <v>26</v>
      </c>
      <c r="D99" s="46" t="s">
        <v>26</v>
      </c>
      <c r="E99" s="65" t="str">
        <f>E93</f>
        <v>Single Family</v>
      </c>
      <c r="F99" s="50" t="s">
        <v>26</v>
      </c>
      <c r="G99" s="51" t="s">
        <v>26</v>
      </c>
      <c r="H99" s="55" t="s">
        <v>26</v>
      </c>
      <c r="I99" s="51" t="s">
        <v>26</v>
      </c>
      <c r="J99" s="51" t="s">
        <v>26</v>
      </c>
      <c r="K99" s="51" t="s">
        <v>26</v>
      </c>
      <c r="L99" s="60">
        <f>SUM(L93:L98)</f>
        <v>518340945</v>
      </c>
      <c r="M99" s="60">
        <f>SUM(M93:M98)</f>
        <v>476276108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89" t="s">
        <v>234</v>
      </c>
      <c r="C100" s="89" t="s">
        <v>60</v>
      </c>
      <c r="D100" s="89" t="s">
        <v>21</v>
      </c>
      <c r="E100" s="89" t="s">
        <v>6</v>
      </c>
      <c r="F100" s="90">
        <v>1</v>
      </c>
      <c r="G100" s="90" t="s">
        <v>28</v>
      </c>
      <c r="H100" s="93">
        <v>6</v>
      </c>
      <c r="I100" s="90">
        <v>30</v>
      </c>
      <c r="J100" s="90" t="s">
        <v>58</v>
      </c>
      <c r="K100" s="90" t="s">
        <v>34</v>
      </c>
      <c r="L100" s="94">
        <v>200000000</v>
      </c>
      <c r="M100" s="94">
        <v>100000000</v>
      </c>
      <c r="N100" s="37"/>
      <c r="O100" s="73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89"/>
      <c r="C101" s="89"/>
      <c r="D101" s="89"/>
      <c r="E101" s="89"/>
      <c r="F101" s="90">
        <v>2</v>
      </c>
      <c r="G101" s="90" t="s">
        <v>35</v>
      </c>
      <c r="H101" s="93" t="s">
        <v>23</v>
      </c>
      <c r="I101" s="93" t="s">
        <v>23</v>
      </c>
      <c r="J101" s="90" t="s">
        <v>51</v>
      </c>
      <c r="K101" s="90" t="s">
        <v>257</v>
      </c>
      <c r="L101" s="94">
        <v>49910632</v>
      </c>
      <c r="M101" s="101">
        <v>2079609</v>
      </c>
      <c r="N101" s="37"/>
      <c r="O101" s="73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89"/>
      <c r="C102" s="89"/>
      <c r="D102" s="89"/>
      <c r="E102" s="89"/>
      <c r="F102" s="90">
        <v>3</v>
      </c>
      <c r="G102" s="90" t="s">
        <v>28</v>
      </c>
      <c r="H102" s="93">
        <v>6</v>
      </c>
      <c r="I102" s="90">
        <v>30</v>
      </c>
      <c r="J102" s="90" t="s">
        <v>42</v>
      </c>
      <c r="K102" s="90" t="s">
        <v>30</v>
      </c>
      <c r="L102" s="94">
        <v>149712385</v>
      </c>
      <c r="M102" s="94">
        <v>99808257</v>
      </c>
      <c r="N102" s="37"/>
      <c r="O102" s="73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89"/>
      <c r="C103" s="89"/>
      <c r="D103" s="89"/>
      <c r="E103" s="89"/>
      <c r="F103" s="90">
        <v>4</v>
      </c>
      <c r="G103" s="90" t="s">
        <v>28</v>
      </c>
      <c r="H103" s="93">
        <v>6</v>
      </c>
      <c r="I103" s="48">
        <v>30</v>
      </c>
      <c r="J103" s="90" t="s">
        <v>29</v>
      </c>
      <c r="K103" s="90" t="s">
        <v>39</v>
      </c>
      <c r="L103" s="94">
        <v>75000000</v>
      </c>
      <c r="M103" s="94">
        <v>50000000</v>
      </c>
      <c r="N103" s="37"/>
      <c r="O103" s="73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89"/>
      <c r="C104" s="89"/>
      <c r="D104" s="89"/>
      <c r="E104" s="89"/>
      <c r="F104" s="90">
        <v>5</v>
      </c>
      <c r="G104" s="90" t="s">
        <v>28</v>
      </c>
      <c r="H104" s="93">
        <v>6</v>
      </c>
      <c r="I104" s="48">
        <v>30</v>
      </c>
      <c r="J104" s="90" t="s">
        <v>63</v>
      </c>
      <c r="K104" s="90" t="s">
        <v>46</v>
      </c>
      <c r="L104" s="94">
        <v>150000000</v>
      </c>
      <c r="M104" s="94">
        <v>100000000</v>
      </c>
      <c r="N104" s="37"/>
      <c r="O104" s="73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89"/>
      <c r="C105" s="89"/>
      <c r="D105" s="89"/>
      <c r="E105" s="89"/>
      <c r="F105" s="90">
        <v>6</v>
      </c>
      <c r="G105" s="90" t="s">
        <v>35</v>
      </c>
      <c r="H105" s="93" t="s">
        <v>23</v>
      </c>
      <c r="I105" s="93" t="s">
        <v>23</v>
      </c>
      <c r="J105" s="90" t="s">
        <v>62</v>
      </c>
      <c r="K105" s="90" t="s">
        <v>41</v>
      </c>
      <c r="L105" s="94">
        <v>8958859</v>
      </c>
      <c r="M105" s="94">
        <v>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46" t="str">
        <f>B100 &amp; " Total"</f>
        <v>2025-047 Total</v>
      </c>
      <c r="C106" s="46" t="s">
        <v>26</v>
      </c>
      <c r="D106" s="46" t="s">
        <v>26</v>
      </c>
      <c r="E106" s="65" t="str">
        <f>E100</f>
        <v>Single Family</v>
      </c>
      <c r="F106" s="50" t="s">
        <v>26</v>
      </c>
      <c r="G106" s="51" t="s">
        <v>26</v>
      </c>
      <c r="H106" s="55" t="s">
        <v>26</v>
      </c>
      <c r="I106" s="51" t="s">
        <v>26</v>
      </c>
      <c r="J106" s="51" t="s">
        <v>26</v>
      </c>
      <c r="K106" s="51" t="s">
        <v>26</v>
      </c>
      <c r="L106" s="60">
        <f>SUM(L100:L105)</f>
        <v>633581876</v>
      </c>
      <c r="M106" s="60">
        <f>SUM(M100:M105)</f>
        <v>351887866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89" t="s">
        <v>235</v>
      </c>
      <c r="C107" s="89" t="s">
        <v>49</v>
      </c>
      <c r="D107" s="89" t="s">
        <v>21</v>
      </c>
      <c r="E107" s="89" t="s">
        <v>6</v>
      </c>
      <c r="F107" s="90">
        <v>1</v>
      </c>
      <c r="G107" s="90" t="s">
        <v>28</v>
      </c>
      <c r="H107" s="93">
        <v>6</v>
      </c>
      <c r="I107" s="48">
        <v>30</v>
      </c>
      <c r="J107" s="90" t="s">
        <v>42</v>
      </c>
      <c r="K107" s="90" t="s">
        <v>30</v>
      </c>
      <c r="L107" s="94">
        <v>340000000</v>
      </c>
      <c r="M107" s="94">
        <v>170000000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89"/>
      <c r="C108" s="89"/>
      <c r="D108" s="89"/>
      <c r="E108" s="89"/>
      <c r="F108" s="90">
        <v>2</v>
      </c>
      <c r="G108" s="90" t="s">
        <v>28</v>
      </c>
      <c r="H108" s="93">
        <v>6.5</v>
      </c>
      <c r="I108" s="48">
        <v>30</v>
      </c>
      <c r="J108" s="90" t="s">
        <v>42</v>
      </c>
      <c r="K108" s="90" t="s">
        <v>30</v>
      </c>
      <c r="L108" s="94">
        <v>266666666</v>
      </c>
      <c r="M108" s="94">
        <v>200000000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89"/>
      <c r="C109" s="89"/>
      <c r="D109" s="89"/>
      <c r="E109" s="89"/>
      <c r="F109" s="90">
        <v>3</v>
      </c>
      <c r="G109" s="90" t="s">
        <v>35</v>
      </c>
      <c r="H109" s="93" t="s">
        <v>23</v>
      </c>
      <c r="I109" s="53" t="s">
        <v>23</v>
      </c>
      <c r="J109" s="90" t="s">
        <v>24</v>
      </c>
      <c r="K109" s="90" t="s">
        <v>37</v>
      </c>
      <c r="L109" s="94">
        <v>0</v>
      </c>
      <c r="M109" s="94">
        <v>21679900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89"/>
      <c r="C110" s="89"/>
      <c r="D110" s="89"/>
      <c r="E110" s="89"/>
      <c r="F110" s="90">
        <v>4</v>
      </c>
      <c r="G110" s="90" t="s">
        <v>35</v>
      </c>
      <c r="H110" s="93" t="s">
        <v>23</v>
      </c>
      <c r="I110" s="53" t="s">
        <v>23</v>
      </c>
      <c r="J110" s="90" t="s">
        <v>24</v>
      </c>
      <c r="K110" s="90" t="s">
        <v>37</v>
      </c>
      <c r="L110" s="94">
        <v>0</v>
      </c>
      <c r="M110" s="94">
        <v>52205605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46" t="str">
        <f>B107 &amp; " Total"</f>
        <v>2025-048 Total</v>
      </c>
      <c r="C111" s="46" t="s">
        <v>26</v>
      </c>
      <c r="D111" s="46" t="s">
        <v>26</v>
      </c>
      <c r="E111" s="65" t="str">
        <f>E107</f>
        <v>Single Family</v>
      </c>
      <c r="F111" s="50" t="s">
        <v>26</v>
      </c>
      <c r="G111" s="67" t="s">
        <v>26</v>
      </c>
      <c r="H111" s="68" t="s">
        <v>26</v>
      </c>
      <c r="I111" s="67" t="s">
        <v>26</v>
      </c>
      <c r="J111" s="67" t="s">
        <v>26</v>
      </c>
      <c r="K111" s="67" t="s">
        <v>26</v>
      </c>
      <c r="L111" s="69">
        <f>SUM(L107:L110)</f>
        <v>606666666</v>
      </c>
      <c r="M111" s="69">
        <f>SUM(M107:M110)</f>
        <v>443885505</v>
      </c>
      <c r="N111" s="66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89" t="s">
        <v>236</v>
      </c>
      <c r="C112" s="89" t="s">
        <v>145</v>
      </c>
      <c r="D112" s="89" t="s">
        <v>21</v>
      </c>
      <c r="E112" s="89" t="s">
        <v>7</v>
      </c>
      <c r="F112" s="48">
        <v>1</v>
      </c>
      <c r="G112" s="48" t="s">
        <v>57</v>
      </c>
      <c r="H112" s="53">
        <v>5.5</v>
      </c>
      <c r="I112" s="48">
        <v>40</v>
      </c>
      <c r="J112" s="90" t="s">
        <v>48</v>
      </c>
      <c r="K112" s="48" t="s">
        <v>251</v>
      </c>
      <c r="L112" s="58">
        <v>100000000</v>
      </c>
      <c r="M112" s="58">
        <v>100000000</v>
      </c>
      <c r="N112" s="74"/>
      <c r="O112" s="66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89"/>
      <c r="C113" s="89"/>
      <c r="D113" s="89"/>
      <c r="E113" s="89"/>
      <c r="F113" s="92">
        <v>2</v>
      </c>
      <c r="G113" s="48" t="s">
        <v>22</v>
      </c>
      <c r="H113" s="53" t="s">
        <v>23</v>
      </c>
      <c r="I113" s="48" t="s">
        <v>23</v>
      </c>
      <c r="J113" s="90" t="s">
        <v>36</v>
      </c>
      <c r="K113" s="92" t="s">
        <v>272</v>
      </c>
      <c r="L113" s="107">
        <v>10017779</v>
      </c>
      <c r="M113" s="107">
        <v>0</v>
      </c>
      <c r="N113" s="74"/>
      <c r="O113" s="66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46" t="str">
        <f>B112 &amp; " Total"</f>
        <v>2025-049 Total</v>
      </c>
      <c r="C114" s="46" t="s">
        <v>26</v>
      </c>
      <c r="D114" s="46" t="s">
        <v>26</v>
      </c>
      <c r="E114" s="65" t="str">
        <f>E112</f>
        <v>Multifamily</v>
      </c>
      <c r="F114" s="50" t="s">
        <v>26</v>
      </c>
      <c r="G114" s="67" t="s">
        <v>26</v>
      </c>
      <c r="H114" s="68" t="s">
        <v>26</v>
      </c>
      <c r="I114" s="67" t="s">
        <v>26</v>
      </c>
      <c r="J114" s="67" t="s">
        <v>26</v>
      </c>
      <c r="K114" s="67" t="s">
        <v>26</v>
      </c>
      <c r="L114" s="69">
        <f>SUM(L112:L113)</f>
        <v>110017779</v>
      </c>
      <c r="M114" s="69">
        <f>SUM(M112:M113)</f>
        <v>100000000</v>
      </c>
      <c r="N114" s="66"/>
      <c r="O114" s="66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89" t="s">
        <v>237</v>
      </c>
      <c r="C115" s="89" t="s">
        <v>59</v>
      </c>
      <c r="D115" s="89" t="s">
        <v>21</v>
      </c>
      <c r="E115" s="89" t="s">
        <v>6</v>
      </c>
      <c r="F115" s="90">
        <v>1</v>
      </c>
      <c r="G115" s="90" t="s">
        <v>28</v>
      </c>
      <c r="H115" s="93">
        <v>6</v>
      </c>
      <c r="I115" s="90">
        <v>30</v>
      </c>
      <c r="J115" s="90" t="s">
        <v>31</v>
      </c>
      <c r="K115" s="90" t="s">
        <v>32</v>
      </c>
      <c r="L115" s="94">
        <v>100000000</v>
      </c>
      <c r="M115" s="94">
        <v>100000000</v>
      </c>
      <c r="N115" s="66"/>
      <c r="O115" s="66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89"/>
      <c r="C116" s="89"/>
      <c r="D116" s="89"/>
      <c r="E116" s="89"/>
      <c r="F116" s="90">
        <v>2</v>
      </c>
      <c r="G116" s="90" t="s">
        <v>28</v>
      </c>
      <c r="H116" s="93">
        <v>6</v>
      </c>
      <c r="I116" s="90">
        <v>30</v>
      </c>
      <c r="J116" s="90" t="s">
        <v>44</v>
      </c>
      <c r="K116" s="90" t="s">
        <v>34</v>
      </c>
      <c r="L116" s="94">
        <v>225000000</v>
      </c>
      <c r="M116" s="94">
        <v>150000000</v>
      </c>
      <c r="N116" s="66"/>
      <c r="O116" s="66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89"/>
      <c r="C117" s="89"/>
      <c r="D117" s="89"/>
      <c r="E117" s="89"/>
      <c r="F117" s="90">
        <v>3</v>
      </c>
      <c r="G117" s="90" t="s">
        <v>28</v>
      </c>
      <c r="H117" s="93">
        <v>6</v>
      </c>
      <c r="I117" s="90">
        <v>30</v>
      </c>
      <c r="J117" s="90" t="s">
        <v>42</v>
      </c>
      <c r="K117" s="90" t="s">
        <v>46</v>
      </c>
      <c r="L117" s="94">
        <v>307500000</v>
      </c>
      <c r="M117" s="94">
        <v>200000000</v>
      </c>
      <c r="N117" s="66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89"/>
      <c r="C118" s="89"/>
      <c r="D118" s="89"/>
      <c r="E118" s="89"/>
      <c r="F118" s="90">
        <v>4</v>
      </c>
      <c r="G118" s="90" t="s">
        <v>28</v>
      </c>
      <c r="H118" s="93">
        <v>7.5</v>
      </c>
      <c r="I118" s="90">
        <v>30</v>
      </c>
      <c r="J118" s="90" t="s">
        <v>31</v>
      </c>
      <c r="K118" s="90" t="s">
        <v>32</v>
      </c>
      <c r="L118" s="94">
        <v>50000000</v>
      </c>
      <c r="M118" s="94">
        <v>50000000</v>
      </c>
      <c r="N118" s="66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89"/>
      <c r="C119" s="89"/>
      <c r="D119" s="89"/>
      <c r="E119" s="89"/>
      <c r="F119" s="90">
        <v>5</v>
      </c>
      <c r="G119" s="90" t="s">
        <v>28</v>
      </c>
      <c r="H119" s="93">
        <v>5.5</v>
      </c>
      <c r="I119" s="90">
        <v>30</v>
      </c>
      <c r="J119" s="90" t="s">
        <v>44</v>
      </c>
      <c r="K119" s="90" t="s">
        <v>34</v>
      </c>
      <c r="L119" s="94">
        <v>300000000</v>
      </c>
      <c r="M119" s="94">
        <v>100000000</v>
      </c>
      <c r="N119" s="66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89"/>
      <c r="C120" s="89"/>
      <c r="D120" s="89"/>
      <c r="E120" s="89"/>
      <c r="F120" s="90">
        <v>6</v>
      </c>
      <c r="G120" s="90" t="s">
        <v>28</v>
      </c>
      <c r="H120" s="93">
        <v>7</v>
      </c>
      <c r="I120" s="90">
        <v>30</v>
      </c>
      <c r="J120" s="90" t="s">
        <v>31</v>
      </c>
      <c r="K120" s="90" t="s">
        <v>34</v>
      </c>
      <c r="L120" s="94">
        <v>100000000</v>
      </c>
      <c r="M120" s="94">
        <v>107142857</v>
      </c>
      <c r="N120" s="66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89"/>
      <c r="C121" s="89"/>
      <c r="D121" s="89"/>
      <c r="E121" s="89"/>
      <c r="F121" s="90">
        <v>7</v>
      </c>
      <c r="G121" s="90" t="s">
        <v>28</v>
      </c>
      <c r="H121" s="93">
        <v>6.5</v>
      </c>
      <c r="I121" s="90">
        <v>30</v>
      </c>
      <c r="J121" s="90" t="s">
        <v>31</v>
      </c>
      <c r="K121" s="90" t="s">
        <v>32</v>
      </c>
      <c r="L121" s="94">
        <v>70000000</v>
      </c>
      <c r="M121" s="94">
        <v>70000000</v>
      </c>
      <c r="N121" s="66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89"/>
      <c r="C122" s="89"/>
      <c r="D122" s="89"/>
      <c r="E122" s="89"/>
      <c r="F122" s="90">
        <v>8</v>
      </c>
      <c r="G122" s="90" t="s">
        <v>28</v>
      </c>
      <c r="H122" s="93">
        <v>5.5</v>
      </c>
      <c r="I122" s="90">
        <v>30</v>
      </c>
      <c r="J122" s="90" t="s">
        <v>48</v>
      </c>
      <c r="K122" s="90" t="s">
        <v>45</v>
      </c>
      <c r="L122" s="94">
        <v>55157068</v>
      </c>
      <c r="M122" s="94">
        <v>0</v>
      </c>
      <c r="N122" s="66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89"/>
      <c r="C123" s="89"/>
      <c r="D123" s="89"/>
      <c r="E123" s="89"/>
      <c r="F123" s="90">
        <v>9</v>
      </c>
      <c r="G123" s="90" t="s">
        <v>35</v>
      </c>
      <c r="H123" s="93" t="s">
        <v>23</v>
      </c>
      <c r="I123" s="90" t="s">
        <v>23</v>
      </c>
      <c r="J123" s="90" t="s">
        <v>51</v>
      </c>
      <c r="K123" s="90" t="s">
        <v>41</v>
      </c>
      <c r="L123" s="94">
        <v>26243224.25</v>
      </c>
      <c r="M123" s="94">
        <v>0</v>
      </c>
      <c r="N123" s="66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46" t="str">
        <f>B115 &amp; " Total"</f>
        <v>2025-050 Total</v>
      </c>
      <c r="C124" s="46" t="s">
        <v>26</v>
      </c>
      <c r="D124" s="46" t="s">
        <v>26</v>
      </c>
      <c r="E124" s="65" t="str">
        <f>E115</f>
        <v>Single Family</v>
      </c>
      <c r="F124" s="50" t="s">
        <v>26</v>
      </c>
      <c r="G124" s="51" t="s">
        <v>26</v>
      </c>
      <c r="H124" s="55" t="s">
        <v>26</v>
      </c>
      <c r="I124" s="51" t="s">
        <v>26</v>
      </c>
      <c r="J124" s="51" t="s">
        <v>26</v>
      </c>
      <c r="K124" s="51" t="s">
        <v>26</v>
      </c>
      <c r="L124" s="60">
        <f>SUM(L115:L123)</f>
        <v>1233900292.25</v>
      </c>
      <c r="M124" s="60">
        <f>SUM(M115:M123)</f>
        <v>777142857</v>
      </c>
      <c r="N124" s="66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89" t="s">
        <v>238</v>
      </c>
      <c r="C125" s="89" t="s">
        <v>38</v>
      </c>
      <c r="D125" s="89" t="s">
        <v>21</v>
      </c>
      <c r="E125" s="89" t="s">
        <v>6</v>
      </c>
      <c r="F125" s="90">
        <v>1</v>
      </c>
      <c r="G125" s="90" t="s">
        <v>28</v>
      </c>
      <c r="H125" s="93">
        <v>6</v>
      </c>
      <c r="I125" s="90">
        <v>30</v>
      </c>
      <c r="J125" s="90" t="s">
        <v>42</v>
      </c>
      <c r="K125" s="90" t="s">
        <v>46</v>
      </c>
      <c r="L125" s="94">
        <v>272191299</v>
      </c>
      <c r="M125" s="94">
        <v>164794199</v>
      </c>
      <c r="N125" s="66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89"/>
      <c r="C126" s="89"/>
      <c r="D126" s="89"/>
      <c r="E126" s="89"/>
      <c r="F126" s="90">
        <v>2</v>
      </c>
      <c r="G126" s="90" t="s">
        <v>28</v>
      </c>
      <c r="H126" s="93">
        <v>4.5</v>
      </c>
      <c r="I126" s="90">
        <v>30</v>
      </c>
      <c r="J126" s="90" t="s">
        <v>40</v>
      </c>
      <c r="K126" s="90" t="s">
        <v>41</v>
      </c>
      <c r="L126" s="94">
        <v>116769043</v>
      </c>
      <c r="M126" s="94">
        <v>0</v>
      </c>
      <c r="N126" s="66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89"/>
      <c r="C127" s="89"/>
      <c r="D127" s="89"/>
      <c r="E127" s="89"/>
      <c r="F127" s="90">
        <v>3</v>
      </c>
      <c r="G127" s="90" t="s">
        <v>28</v>
      </c>
      <c r="H127" s="93">
        <v>6</v>
      </c>
      <c r="I127" s="90">
        <v>30</v>
      </c>
      <c r="J127" s="90" t="s">
        <v>42</v>
      </c>
      <c r="K127" s="90" t="s">
        <v>46</v>
      </c>
      <c r="L127" s="94">
        <v>236046275</v>
      </c>
      <c r="M127" s="94">
        <v>181627765</v>
      </c>
      <c r="N127" s="66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89"/>
      <c r="C128" s="89"/>
      <c r="D128" s="89"/>
      <c r="E128" s="89"/>
      <c r="F128" s="90">
        <v>4</v>
      </c>
      <c r="G128" s="90" t="s">
        <v>28</v>
      </c>
      <c r="H128" s="93">
        <v>5.5</v>
      </c>
      <c r="I128" s="90">
        <v>30</v>
      </c>
      <c r="J128" s="90" t="s">
        <v>42</v>
      </c>
      <c r="K128" s="90" t="s">
        <v>46</v>
      </c>
      <c r="L128" s="94">
        <v>146498427</v>
      </c>
      <c r="M128" s="94">
        <v>48832809</v>
      </c>
      <c r="N128" s="66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89"/>
      <c r="C129" s="89"/>
      <c r="D129" s="89"/>
      <c r="E129" s="89"/>
      <c r="F129" s="90">
        <v>5</v>
      </c>
      <c r="G129" s="90" t="s">
        <v>28</v>
      </c>
      <c r="H129" s="93">
        <v>5.5</v>
      </c>
      <c r="I129" s="90">
        <v>30</v>
      </c>
      <c r="J129" s="90" t="s">
        <v>40</v>
      </c>
      <c r="K129" s="90" t="s">
        <v>41</v>
      </c>
      <c r="L129" s="94">
        <v>117647059</v>
      </c>
      <c r="M129" s="94">
        <v>0</v>
      </c>
      <c r="N129" s="66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89"/>
      <c r="C130" s="89"/>
      <c r="D130" s="89"/>
      <c r="E130" s="89"/>
      <c r="F130" s="90">
        <v>6</v>
      </c>
      <c r="G130" s="90" t="s">
        <v>28</v>
      </c>
      <c r="H130" s="93">
        <v>6.5</v>
      </c>
      <c r="I130" s="90">
        <v>30</v>
      </c>
      <c r="J130" s="90" t="s">
        <v>259</v>
      </c>
      <c r="K130" s="90" t="s">
        <v>41</v>
      </c>
      <c r="L130" s="94">
        <v>52839032</v>
      </c>
      <c r="M130" s="94">
        <v>0</v>
      </c>
      <c r="N130" s="66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89"/>
      <c r="C131" s="89"/>
      <c r="D131" s="89"/>
      <c r="E131" s="89"/>
      <c r="F131" s="90">
        <v>7</v>
      </c>
      <c r="G131" s="90" t="s">
        <v>28</v>
      </c>
      <c r="H131" s="93">
        <v>5.5</v>
      </c>
      <c r="I131" s="90">
        <v>30</v>
      </c>
      <c r="J131" s="90" t="s">
        <v>48</v>
      </c>
      <c r="K131" s="90" t="s">
        <v>37</v>
      </c>
      <c r="L131" s="94">
        <v>34962617</v>
      </c>
      <c r="M131" s="94">
        <v>3087510</v>
      </c>
      <c r="N131" s="66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46" t="str">
        <f>B125 &amp; " Total"</f>
        <v>2025-051 Total</v>
      </c>
      <c r="C132" s="46" t="s">
        <v>26</v>
      </c>
      <c r="D132" s="46" t="s">
        <v>26</v>
      </c>
      <c r="E132" s="65" t="str">
        <f>E125</f>
        <v>Single Family</v>
      </c>
      <c r="F132" s="50" t="s">
        <v>26</v>
      </c>
      <c r="G132" s="51" t="s">
        <v>26</v>
      </c>
      <c r="H132" s="55" t="s">
        <v>26</v>
      </c>
      <c r="I132" s="51" t="s">
        <v>26</v>
      </c>
      <c r="J132" s="51" t="s">
        <v>26</v>
      </c>
      <c r="K132" s="51" t="s">
        <v>26</v>
      </c>
      <c r="L132" s="60">
        <f>SUM(L125:L131)</f>
        <v>976953752</v>
      </c>
      <c r="M132" s="60">
        <f>SUM(M125:M131)</f>
        <v>398342283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s="95" customFormat="1" ht="14.5" x14ac:dyDescent="0.35">
      <c r="A133" s="89"/>
      <c r="B133" s="89" t="s">
        <v>239</v>
      </c>
      <c r="C133" s="89" t="s">
        <v>60</v>
      </c>
      <c r="D133" s="89" t="s">
        <v>21</v>
      </c>
      <c r="E133" s="89" t="s">
        <v>7</v>
      </c>
      <c r="F133" s="90">
        <v>1</v>
      </c>
      <c r="G133" s="90" t="s">
        <v>57</v>
      </c>
      <c r="H133" s="93">
        <v>5.601</v>
      </c>
      <c r="I133" s="90">
        <v>40</v>
      </c>
      <c r="J133" s="90" t="s">
        <v>48</v>
      </c>
      <c r="K133" s="90" t="s">
        <v>251</v>
      </c>
      <c r="L133" s="94">
        <v>185280376</v>
      </c>
      <c r="M133" s="94">
        <v>185280376</v>
      </c>
      <c r="N133" s="89"/>
      <c r="O133" s="89"/>
      <c r="P133" s="89"/>
      <c r="Q133" s="89"/>
      <c r="R133" s="89"/>
      <c r="S133" s="89"/>
      <c r="T133" s="89"/>
      <c r="U133" s="89"/>
      <c r="V133" s="89"/>
    </row>
    <row r="134" spans="1:22" ht="14.5" x14ac:dyDescent="0.35">
      <c r="A134" s="37"/>
      <c r="B134" s="46" t="str">
        <f>B133 &amp; " Total"</f>
        <v>2025-052 Total</v>
      </c>
      <c r="C134" s="46" t="s">
        <v>26</v>
      </c>
      <c r="D134" s="46" t="s">
        <v>26</v>
      </c>
      <c r="E134" s="65" t="str">
        <f>E133</f>
        <v>Multifamily</v>
      </c>
      <c r="F134" s="50" t="s">
        <v>26</v>
      </c>
      <c r="G134" s="51" t="s">
        <v>26</v>
      </c>
      <c r="H134" s="55" t="s">
        <v>26</v>
      </c>
      <c r="I134" s="51" t="s">
        <v>26</v>
      </c>
      <c r="J134" s="51" t="s">
        <v>26</v>
      </c>
      <c r="K134" s="51" t="s">
        <v>26</v>
      </c>
      <c r="L134" s="60">
        <f>SUM(L133:L133)</f>
        <v>185280376</v>
      </c>
      <c r="M134" s="60">
        <f>SUM(M133:M133)</f>
        <v>185280376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89" t="s">
        <v>240</v>
      </c>
      <c r="C135" s="89" t="s">
        <v>55</v>
      </c>
      <c r="D135" s="89" t="s">
        <v>21</v>
      </c>
      <c r="E135" s="89" t="s">
        <v>7</v>
      </c>
      <c r="F135" s="90">
        <v>1</v>
      </c>
      <c r="G135" s="103" t="s">
        <v>57</v>
      </c>
      <c r="H135" s="104">
        <v>5.5010000000000003</v>
      </c>
      <c r="I135" s="103">
        <v>40</v>
      </c>
      <c r="J135" s="103" t="s">
        <v>277</v>
      </c>
      <c r="K135" s="103" t="s">
        <v>64</v>
      </c>
      <c r="L135" s="105">
        <v>173405927</v>
      </c>
      <c r="M135" s="105">
        <v>173405927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89"/>
      <c r="C136" s="89"/>
      <c r="D136" s="89"/>
      <c r="E136" s="89"/>
      <c r="F136" s="90">
        <v>2</v>
      </c>
      <c r="G136" s="103" t="s">
        <v>28</v>
      </c>
      <c r="H136" s="104">
        <v>5.5039999999999996</v>
      </c>
      <c r="I136" s="103">
        <v>40</v>
      </c>
      <c r="J136" s="103" t="s">
        <v>65</v>
      </c>
      <c r="K136" s="103" t="s">
        <v>64</v>
      </c>
      <c r="L136" s="105">
        <v>16851772</v>
      </c>
      <c r="M136" s="105">
        <v>16851772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46" t="str">
        <f>B135 &amp; " Total"</f>
        <v>2025-053 Total</v>
      </c>
      <c r="C137" s="46" t="s">
        <v>26</v>
      </c>
      <c r="D137" s="46" t="s">
        <v>26</v>
      </c>
      <c r="E137" s="65" t="str">
        <f>E135</f>
        <v>Multifamily</v>
      </c>
      <c r="F137" s="50" t="s">
        <v>26</v>
      </c>
      <c r="G137" s="51" t="s">
        <v>26</v>
      </c>
      <c r="H137" s="55" t="s">
        <v>26</v>
      </c>
      <c r="I137" s="51" t="s">
        <v>26</v>
      </c>
      <c r="J137" s="51" t="s">
        <v>26</v>
      </c>
      <c r="K137" s="51" t="s">
        <v>26</v>
      </c>
      <c r="L137" s="60">
        <f>SUM(L135:L136)</f>
        <v>190257699</v>
      </c>
      <c r="M137" s="60">
        <f>SUM(M135:M136)</f>
        <v>190257699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89" t="s">
        <v>241</v>
      </c>
      <c r="C138" s="89" t="s">
        <v>20</v>
      </c>
      <c r="D138" s="89" t="s">
        <v>21</v>
      </c>
      <c r="E138" s="89" t="s">
        <v>7</v>
      </c>
      <c r="F138" s="90">
        <v>1</v>
      </c>
      <c r="G138" s="103" t="s">
        <v>57</v>
      </c>
      <c r="H138" s="93">
        <v>5.4335415730000003</v>
      </c>
      <c r="I138" s="103">
        <v>40</v>
      </c>
      <c r="J138" s="48" t="s">
        <v>44</v>
      </c>
      <c r="K138" s="90" t="s">
        <v>274</v>
      </c>
      <c r="L138" s="94">
        <v>235337259</v>
      </c>
      <c r="M138" s="94">
        <v>235337259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89"/>
      <c r="C139" s="89"/>
      <c r="D139" s="89"/>
      <c r="E139" s="89"/>
      <c r="F139" s="90">
        <v>2</v>
      </c>
      <c r="G139" s="103" t="s">
        <v>57</v>
      </c>
      <c r="H139" s="93">
        <v>5.6657658059999996</v>
      </c>
      <c r="I139" s="103">
        <v>40</v>
      </c>
      <c r="J139" s="48" t="s">
        <v>31</v>
      </c>
      <c r="K139" s="103" t="s">
        <v>64</v>
      </c>
      <c r="L139" s="94">
        <v>25000000</v>
      </c>
      <c r="M139" s="94">
        <v>25000000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2" customHeight="1" x14ac:dyDescent="0.35">
      <c r="A140" s="37"/>
      <c r="B140" s="46" t="str">
        <f>B138 &amp; " Total"</f>
        <v>2025-054 Total</v>
      </c>
      <c r="C140" s="46" t="s">
        <v>26</v>
      </c>
      <c r="D140" s="46" t="s">
        <v>26</v>
      </c>
      <c r="E140" s="65" t="str">
        <f>E138</f>
        <v>Multifamily</v>
      </c>
      <c r="F140" s="50" t="s">
        <v>26</v>
      </c>
      <c r="G140" s="51" t="s">
        <v>26</v>
      </c>
      <c r="H140" s="55" t="s">
        <v>26</v>
      </c>
      <c r="I140" s="51" t="s">
        <v>26</v>
      </c>
      <c r="J140" s="51" t="s">
        <v>26</v>
      </c>
      <c r="K140" s="51" t="s">
        <v>26</v>
      </c>
      <c r="L140" s="60">
        <f>SUM(L138:L139)</f>
        <v>260337259</v>
      </c>
      <c r="M140" s="60">
        <f>SUM(M138:M139)</f>
        <v>260337259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89" t="s">
        <v>242</v>
      </c>
      <c r="C141" s="89" t="s">
        <v>61</v>
      </c>
      <c r="D141" s="89" t="s">
        <v>21</v>
      </c>
      <c r="E141" s="89" t="s">
        <v>6</v>
      </c>
      <c r="F141" s="90">
        <v>1</v>
      </c>
      <c r="G141" s="90" t="s">
        <v>28</v>
      </c>
      <c r="H141" s="106">
        <v>6</v>
      </c>
      <c r="I141" s="90">
        <v>30</v>
      </c>
      <c r="J141" s="90" t="s">
        <v>279</v>
      </c>
      <c r="K141" s="90" t="s">
        <v>30</v>
      </c>
      <c r="L141" s="94">
        <v>285753770</v>
      </c>
      <c r="M141" s="94">
        <v>365000000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89"/>
      <c r="C142" s="89"/>
      <c r="D142" s="89"/>
      <c r="E142" s="89"/>
      <c r="F142" s="90">
        <v>2</v>
      </c>
      <c r="G142" s="90" t="s">
        <v>28</v>
      </c>
      <c r="H142" s="106">
        <v>5.5</v>
      </c>
      <c r="I142" s="90">
        <v>30</v>
      </c>
      <c r="J142" s="90" t="s">
        <v>278</v>
      </c>
      <c r="K142" s="90" t="s">
        <v>280</v>
      </c>
      <c r="L142" s="94">
        <v>114774238</v>
      </c>
      <c r="M142" s="94">
        <v>45909695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89"/>
      <c r="C143" s="89"/>
      <c r="D143" s="89"/>
      <c r="E143" s="89"/>
      <c r="F143" s="90">
        <v>3</v>
      </c>
      <c r="G143" s="90" t="s">
        <v>28</v>
      </c>
      <c r="H143" s="106">
        <v>6</v>
      </c>
      <c r="I143" s="90">
        <v>30</v>
      </c>
      <c r="J143" s="90" t="s">
        <v>278</v>
      </c>
      <c r="K143" s="90" t="s">
        <v>280</v>
      </c>
      <c r="L143" s="94">
        <v>275121936</v>
      </c>
      <c r="M143" s="94">
        <f>137560968+137560968</f>
        <v>275121936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89"/>
      <c r="C144" s="89"/>
      <c r="D144" s="89"/>
      <c r="E144" s="89"/>
      <c r="F144" s="90">
        <v>4</v>
      </c>
      <c r="G144" s="90" t="s">
        <v>28</v>
      </c>
      <c r="H144" s="106">
        <v>5.5</v>
      </c>
      <c r="I144" s="90">
        <v>30</v>
      </c>
      <c r="J144" s="90" t="s">
        <v>278</v>
      </c>
      <c r="K144" s="90" t="s">
        <v>281</v>
      </c>
      <c r="L144" s="94">
        <v>211433704</v>
      </c>
      <c r="M144" s="94">
        <v>116620383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89"/>
      <c r="C145" s="89"/>
      <c r="D145" s="89"/>
      <c r="E145" s="89"/>
      <c r="F145" s="90">
        <v>5</v>
      </c>
      <c r="G145" s="90" t="s">
        <v>28</v>
      </c>
      <c r="H145" s="106">
        <v>5.5</v>
      </c>
      <c r="I145" s="90">
        <v>30</v>
      </c>
      <c r="J145" s="90" t="s">
        <v>278</v>
      </c>
      <c r="K145" s="90" t="s">
        <v>30</v>
      </c>
      <c r="L145" s="94">
        <v>66435170</v>
      </c>
      <c r="M145" s="94">
        <v>16608792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89"/>
      <c r="C146" s="89"/>
      <c r="D146" s="89"/>
      <c r="E146" s="89"/>
      <c r="F146" s="90">
        <v>6</v>
      </c>
      <c r="G146" s="90" t="s">
        <v>28</v>
      </c>
      <c r="H146" s="102">
        <v>6</v>
      </c>
      <c r="I146" s="90">
        <v>30</v>
      </c>
      <c r="J146" s="90" t="s">
        <v>33</v>
      </c>
      <c r="K146" s="90" t="s">
        <v>34</v>
      </c>
      <c r="L146" s="94">
        <v>75000000</v>
      </c>
      <c r="M146" s="94">
        <v>50000000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15" customHeight="1" x14ac:dyDescent="0.35">
      <c r="A147" s="37"/>
      <c r="B147" s="46" t="str">
        <f>B141 &amp; " Total"</f>
        <v>2025-055 Total</v>
      </c>
      <c r="C147" s="46" t="s">
        <v>26</v>
      </c>
      <c r="D147" s="46" t="s">
        <v>26</v>
      </c>
      <c r="E147" s="65" t="str">
        <f>E141</f>
        <v>Single Family</v>
      </c>
      <c r="F147" s="50" t="s">
        <v>26</v>
      </c>
      <c r="G147" s="51" t="s">
        <v>26</v>
      </c>
      <c r="H147" s="55" t="s">
        <v>26</v>
      </c>
      <c r="I147" s="51" t="s">
        <v>26</v>
      </c>
      <c r="J147" s="51" t="s">
        <v>26</v>
      </c>
      <c r="K147" s="51" t="s">
        <v>26</v>
      </c>
      <c r="L147" s="60">
        <f>SUM(L141:L146)</f>
        <v>1028518818</v>
      </c>
      <c r="M147" s="60">
        <f>SUM(M141:M146)</f>
        <v>869260806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89" t="s">
        <v>243</v>
      </c>
      <c r="C148" s="89" t="s">
        <v>244</v>
      </c>
      <c r="D148" s="89" t="s">
        <v>21</v>
      </c>
      <c r="E148" s="89" t="s">
        <v>7</v>
      </c>
      <c r="F148" s="90">
        <v>1</v>
      </c>
      <c r="G148" s="48" t="s">
        <v>57</v>
      </c>
      <c r="H148" s="99">
        <v>5.4969999999999999</v>
      </c>
      <c r="I148" s="48">
        <v>40</v>
      </c>
      <c r="J148" s="90" t="s">
        <v>48</v>
      </c>
      <c r="K148" s="90" t="s">
        <v>64</v>
      </c>
      <c r="L148" s="94">
        <v>100000000</v>
      </c>
      <c r="M148" s="94">
        <v>100000000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5" customHeight="1" x14ac:dyDescent="0.35">
      <c r="A149" s="37"/>
      <c r="B149" s="46" t="str">
        <f>B148 &amp; " Total"</f>
        <v>2025-056 Total</v>
      </c>
      <c r="C149" s="46" t="s">
        <v>26</v>
      </c>
      <c r="D149" s="46" t="s">
        <v>26</v>
      </c>
      <c r="E149" s="65" t="str">
        <f>E148</f>
        <v>Multifamily</v>
      </c>
      <c r="F149" s="50" t="s">
        <v>26</v>
      </c>
      <c r="G149" s="51" t="s">
        <v>26</v>
      </c>
      <c r="H149" s="55" t="s">
        <v>26</v>
      </c>
      <c r="I149" s="51" t="s">
        <v>26</v>
      </c>
      <c r="J149" s="51" t="s">
        <v>26</v>
      </c>
      <c r="K149" s="51" t="s">
        <v>26</v>
      </c>
      <c r="L149" s="60">
        <f>SUM(L148:L148)</f>
        <v>100000000</v>
      </c>
      <c r="M149" s="60">
        <f>SUM(M148:M148)</f>
        <v>100000000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5" customHeight="1" x14ac:dyDescent="0.35">
      <c r="A150" s="37"/>
      <c r="B150" s="89" t="s">
        <v>245</v>
      </c>
      <c r="C150" s="89" t="s">
        <v>54</v>
      </c>
      <c r="D150" s="89" t="s">
        <v>21</v>
      </c>
      <c r="E150" s="89" t="s">
        <v>6</v>
      </c>
      <c r="F150" s="90">
        <v>1</v>
      </c>
      <c r="G150" s="90" t="s">
        <v>28</v>
      </c>
      <c r="H150" s="102">
        <v>7</v>
      </c>
      <c r="I150" s="90">
        <v>30</v>
      </c>
      <c r="J150" s="90" t="s">
        <v>260</v>
      </c>
      <c r="K150" s="90" t="s">
        <v>46</v>
      </c>
      <c r="L150" s="94">
        <v>73837735</v>
      </c>
      <c r="M150" s="94">
        <v>49225156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5" customHeight="1" x14ac:dyDescent="0.35">
      <c r="A151" s="37"/>
      <c r="B151" s="46" t="str">
        <f>B150 &amp; " Total"</f>
        <v>2025-057 Total</v>
      </c>
      <c r="C151" s="46" t="s">
        <v>26</v>
      </c>
      <c r="D151" s="46" t="s">
        <v>26</v>
      </c>
      <c r="E151" s="65" t="str">
        <f>E150</f>
        <v>Single Family</v>
      </c>
      <c r="F151" s="50" t="s">
        <v>26</v>
      </c>
      <c r="G151" s="51" t="s">
        <v>26</v>
      </c>
      <c r="H151" s="55" t="s">
        <v>26</v>
      </c>
      <c r="I151" s="51" t="s">
        <v>26</v>
      </c>
      <c r="J151" s="51" t="s">
        <v>26</v>
      </c>
      <c r="K151" s="51" t="s">
        <v>26</v>
      </c>
      <c r="L151" s="60">
        <f>SUM(L150:L150)</f>
        <v>73837735</v>
      </c>
      <c r="M151" s="60">
        <f>SUM(M150:M150)</f>
        <v>49225156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5" customHeight="1" x14ac:dyDescent="0.35">
      <c r="A152" s="37"/>
      <c r="B152" s="89" t="s">
        <v>246</v>
      </c>
      <c r="C152" s="89" t="s">
        <v>27</v>
      </c>
      <c r="D152" s="89" t="s">
        <v>21</v>
      </c>
      <c r="E152" s="89" t="s">
        <v>7</v>
      </c>
      <c r="F152" s="90">
        <v>1</v>
      </c>
      <c r="G152" s="103" t="s">
        <v>57</v>
      </c>
      <c r="H152" s="106">
        <v>5.2619999999999996</v>
      </c>
      <c r="I152" s="103">
        <v>40</v>
      </c>
      <c r="J152" s="103" t="s">
        <v>65</v>
      </c>
      <c r="K152" s="103" t="s">
        <v>64</v>
      </c>
      <c r="L152" s="58">
        <v>150385096</v>
      </c>
      <c r="M152" s="58">
        <v>150385096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5" customHeight="1" x14ac:dyDescent="0.35">
      <c r="A153" s="37"/>
      <c r="B153" s="46" t="str">
        <f>B152 &amp; " Total"</f>
        <v>2025-058 Total</v>
      </c>
      <c r="C153" s="46" t="s">
        <v>26</v>
      </c>
      <c r="D153" s="46" t="s">
        <v>26</v>
      </c>
      <c r="E153" s="65" t="str">
        <f>E152</f>
        <v>Multifamily</v>
      </c>
      <c r="F153" s="50" t="s">
        <v>26</v>
      </c>
      <c r="G153" s="51" t="s">
        <v>26</v>
      </c>
      <c r="H153" s="55" t="s">
        <v>26</v>
      </c>
      <c r="I153" s="51" t="s">
        <v>26</v>
      </c>
      <c r="J153" s="51" t="s">
        <v>26</v>
      </c>
      <c r="K153" s="51" t="s">
        <v>26</v>
      </c>
      <c r="L153" s="60">
        <f>SUM(L152:L152)</f>
        <v>150385096</v>
      </c>
      <c r="M153" s="60">
        <f>SUM(M152:M152)</f>
        <v>150385096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89" t="s">
        <v>247</v>
      </c>
      <c r="C154" s="89" t="s">
        <v>145</v>
      </c>
      <c r="D154" s="89" t="s">
        <v>21</v>
      </c>
      <c r="E154" s="89" t="s">
        <v>6</v>
      </c>
      <c r="F154" s="92">
        <v>1</v>
      </c>
      <c r="G154" s="92" t="s">
        <v>28</v>
      </c>
      <c r="H154" s="108">
        <v>6.5</v>
      </c>
      <c r="I154" s="90">
        <v>30</v>
      </c>
      <c r="J154" s="90" t="s">
        <v>31</v>
      </c>
      <c r="K154" s="92" t="s">
        <v>32</v>
      </c>
      <c r="L154" s="107">
        <v>60832759</v>
      </c>
      <c r="M154" s="107">
        <v>182498277</v>
      </c>
      <c r="N154" s="74"/>
      <c r="O154" s="66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89"/>
      <c r="C155" s="89"/>
      <c r="D155" s="89"/>
      <c r="E155" s="89"/>
      <c r="F155" s="92">
        <v>2</v>
      </c>
      <c r="G155" s="92" t="s">
        <v>28</v>
      </c>
      <c r="H155" s="108">
        <v>5.5</v>
      </c>
      <c r="I155" s="90">
        <v>30</v>
      </c>
      <c r="J155" s="90" t="s">
        <v>44</v>
      </c>
      <c r="K155" s="92" t="s">
        <v>34</v>
      </c>
      <c r="L155" s="107">
        <v>64669307</v>
      </c>
      <c r="M155" s="107">
        <v>25867722</v>
      </c>
      <c r="N155" s="74"/>
      <c r="O155" s="66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89"/>
      <c r="C156" s="89"/>
      <c r="D156" s="89"/>
      <c r="E156" s="89"/>
      <c r="F156" s="92">
        <v>3</v>
      </c>
      <c r="G156" s="92" t="s">
        <v>28</v>
      </c>
      <c r="H156" s="108">
        <v>5.5</v>
      </c>
      <c r="I156" s="90">
        <v>30</v>
      </c>
      <c r="J156" s="90" t="s">
        <v>31</v>
      </c>
      <c r="K156" s="92" t="s">
        <v>37</v>
      </c>
      <c r="L156" s="107">
        <v>30140733</v>
      </c>
      <c r="M156" s="107">
        <v>2740066</v>
      </c>
      <c r="N156" s="74"/>
      <c r="O156" s="66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89"/>
      <c r="C157" s="89"/>
      <c r="D157" s="89"/>
      <c r="E157" s="89"/>
      <c r="F157" s="92">
        <v>4</v>
      </c>
      <c r="G157" s="92" t="s">
        <v>35</v>
      </c>
      <c r="H157" s="108" t="s">
        <v>23</v>
      </c>
      <c r="I157" s="90" t="s">
        <v>23</v>
      </c>
      <c r="J157" s="90" t="s">
        <v>275</v>
      </c>
      <c r="K157" s="92" t="s">
        <v>32</v>
      </c>
      <c r="L157" s="107">
        <v>99725859</v>
      </c>
      <c r="M157" s="107">
        <v>99725859</v>
      </c>
      <c r="N157" s="74"/>
      <c r="O157" s="66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89"/>
      <c r="C158" s="89"/>
      <c r="D158" s="89"/>
      <c r="E158" s="89"/>
      <c r="F158" s="92">
        <v>5</v>
      </c>
      <c r="G158" s="92" t="s">
        <v>35</v>
      </c>
      <c r="H158" s="108" t="s">
        <v>23</v>
      </c>
      <c r="I158" s="90" t="s">
        <v>23</v>
      </c>
      <c r="J158" s="90" t="s">
        <v>51</v>
      </c>
      <c r="K158" s="92" t="s">
        <v>41</v>
      </c>
      <c r="L158" s="107">
        <v>10429165</v>
      </c>
      <c r="M158" s="107">
        <v>0</v>
      </c>
      <c r="N158" s="74"/>
      <c r="O158" s="66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89"/>
      <c r="C159" s="89"/>
      <c r="D159" s="89"/>
      <c r="E159" s="89"/>
      <c r="F159" s="92">
        <v>6</v>
      </c>
      <c r="G159" s="92" t="s">
        <v>35</v>
      </c>
      <c r="H159" s="108" t="s">
        <v>23</v>
      </c>
      <c r="I159" s="90" t="s">
        <v>23</v>
      </c>
      <c r="J159" s="90" t="s">
        <v>24</v>
      </c>
      <c r="K159" s="92" t="s">
        <v>37</v>
      </c>
      <c r="L159" s="107">
        <v>0</v>
      </c>
      <c r="M159" s="107">
        <v>37551097</v>
      </c>
      <c r="N159" s="74"/>
      <c r="O159" s="66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89"/>
      <c r="C160" s="89"/>
      <c r="D160" s="89"/>
      <c r="E160" s="89"/>
      <c r="F160" s="92">
        <v>7</v>
      </c>
      <c r="G160" s="92" t="s">
        <v>35</v>
      </c>
      <c r="H160" s="108" t="s">
        <v>23</v>
      </c>
      <c r="I160" s="90" t="s">
        <v>23</v>
      </c>
      <c r="J160" s="90" t="s">
        <v>24</v>
      </c>
      <c r="K160" s="92" t="s">
        <v>37</v>
      </c>
      <c r="L160" s="107">
        <v>0</v>
      </c>
      <c r="M160" s="107">
        <v>36226798</v>
      </c>
      <c r="N160" s="74"/>
      <c r="O160" s="66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89"/>
      <c r="C161" s="89"/>
      <c r="D161" s="89"/>
      <c r="E161" s="89"/>
      <c r="F161" s="92">
        <v>8</v>
      </c>
      <c r="G161" s="92" t="s">
        <v>35</v>
      </c>
      <c r="H161" s="108" t="s">
        <v>23</v>
      </c>
      <c r="I161" s="90" t="s">
        <v>23</v>
      </c>
      <c r="J161" s="90" t="s">
        <v>24</v>
      </c>
      <c r="K161" s="92" t="s">
        <v>37</v>
      </c>
      <c r="L161" s="107">
        <v>0</v>
      </c>
      <c r="M161" s="107">
        <v>20314497</v>
      </c>
      <c r="N161" s="74"/>
      <c r="O161" s="66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46" t="str">
        <f>B154 &amp; " Total"</f>
        <v>2025-059 Total</v>
      </c>
      <c r="C162" s="46" t="s">
        <v>26</v>
      </c>
      <c r="D162" s="46" t="s">
        <v>26</v>
      </c>
      <c r="E162" s="65" t="str">
        <f>E154</f>
        <v>Single Family</v>
      </c>
      <c r="F162" s="50" t="s">
        <v>26</v>
      </c>
      <c r="G162" s="67" t="s">
        <v>26</v>
      </c>
      <c r="H162" s="68" t="s">
        <v>26</v>
      </c>
      <c r="I162" s="67" t="s">
        <v>26</v>
      </c>
      <c r="J162" s="67" t="s">
        <v>26</v>
      </c>
      <c r="K162" s="67" t="s">
        <v>26</v>
      </c>
      <c r="L162" s="69">
        <f>SUM(L154:L161)</f>
        <v>265797823</v>
      </c>
      <c r="M162" s="69">
        <f>SUM(M154:M161)</f>
        <v>404924316</v>
      </c>
      <c r="N162" s="66"/>
      <c r="O162" s="66"/>
      <c r="P162" s="37"/>
      <c r="Q162" s="37"/>
      <c r="R162" s="37"/>
      <c r="S162" s="37"/>
      <c r="T162" s="37"/>
      <c r="U162" s="37"/>
      <c r="V162" s="37"/>
    </row>
    <row r="163" spans="1:22" ht="15" customHeight="1" x14ac:dyDescent="0.35">
      <c r="A163" s="37"/>
      <c r="B163" s="89" t="s">
        <v>248</v>
      </c>
      <c r="C163" s="89" t="s">
        <v>155</v>
      </c>
      <c r="D163" s="89" t="s">
        <v>21</v>
      </c>
      <c r="E163" s="89" t="s">
        <v>8</v>
      </c>
      <c r="F163" s="90">
        <v>1</v>
      </c>
      <c r="G163" s="90" t="s">
        <v>28</v>
      </c>
      <c r="H163" s="99">
        <v>6.0140000000000002</v>
      </c>
      <c r="I163" s="90">
        <v>50</v>
      </c>
      <c r="J163" s="48" t="s">
        <v>66</v>
      </c>
      <c r="K163" s="48" t="s">
        <v>69</v>
      </c>
      <c r="L163" s="94">
        <v>147899652</v>
      </c>
      <c r="M163" s="94">
        <v>147899652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5" customHeight="1" x14ac:dyDescent="0.35">
      <c r="A164" s="37"/>
      <c r="B164" s="89"/>
      <c r="C164" s="89"/>
      <c r="D164" s="89"/>
      <c r="E164" s="89"/>
      <c r="F164" s="90">
        <v>2</v>
      </c>
      <c r="G164" s="90" t="s">
        <v>28</v>
      </c>
      <c r="H164" s="99">
        <v>5.9870000000000001</v>
      </c>
      <c r="I164" s="90">
        <v>50</v>
      </c>
      <c r="J164" s="48" t="s">
        <v>66</v>
      </c>
      <c r="K164" s="48" t="s">
        <v>69</v>
      </c>
      <c r="L164" s="94">
        <v>21042137</v>
      </c>
      <c r="M164" s="94">
        <v>21042137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5" customHeight="1" x14ac:dyDescent="0.35">
      <c r="A165" s="37"/>
      <c r="B165" s="89"/>
      <c r="C165" s="89"/>
      <c r="D165" s="89"/>
      <c r="E165" s="89"/>
      <c r="F165" s="90">
        <v>3</v>
      </c>
      <c r="G165" s="90" t="s">
        <v>28</v>
      </c>
      <c r="H165" s="99">
        <v>6.165</v>
      </c>
      <c r="I165" s="90">
        <v>50</v>
      </c>
      <c r="J165" s="48" t="s">
        <v>66</v>
      </c>
      <c r="K165" s="48" t="s">
        <v>69</v>
      </c>
      <c r="L165" s="94">
        <v>22227012</v>
      </c>
      <c r="M165" s="94">
        <v>22227012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5" customHeight="1" x14ac:dyDescent="0.35">
      <c r="A166" s="37"/>
      <c r="B166" s="46" t="str">
        <f>B163 &amp; " Total"</f>
        <v>2025-H06 Total</v>
      </c>
      <c r="C166" s="46" t="s">
        <v>26</v>
      </c>
      <c r="D166" s="46" t="s">
        <v>26</v>
      </c>
      <c r="E166" s="65" t="str">
        <f>E163</f>
        <v>Reverse REMIC</v>
      </c>
      <c r="F166" s="50" t="s">
        <v>26</v>
      </c>
      <c r="G166" s="51" t="s">
        <v>26</v>
      </c>
      <c r="H166" s="55" t="s">
        <v>26</v>
      </c>
      <c r="I166" s="51" t="s">
        <v>26</v>
      </c>
      <c r="J166" s="51" t="s">
        <v>26</v>
      </c>
      <c r="K166" s="51" t="s">
        <v>26</v>
      </c>
      <c r="L166" s="60">
        <f>SUM(L163:L165)</f>
        <v>191168801</v>
      </c>
      <c r="M166" s="60">
        <f>SUM(M163:M165)</f>
        <v>191168801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5" customHeight="1" x14ac:dyDescent="0.35">
      <c r="A167" s="37"/>
      <c r="B167" s="89" t="s">
        <v>249</v>
      </c>
      <c r="C167" s="89" t="s">
        <v>59</v>
      </c>
      <c r="D167" s="89" t="s">
        <v>21</v>
      </c>
      <c r="E167" s="89" t="s">
        <v>8</v>
      </c>
      <c r="F167" s="90">
        <v>1</v>
      </c>
      <c r="G167" s="90" t="s">
        <v>28</v>
      </c>
      <c r="H167" s="99">
        <v>6.1840000000000002</v>
      </c>
      <c r="I167" s="90">
        <v>50</v>
      </c>
      <c r="J167" s="48" t="s">
        <v>66</v>
      </c>
      <c r="K167" s="48" t="s">
        <v>69</v>
      </c>
      <c r="L167" s="58">
        <v>32716123</v>
      </c>
      <c r="M167" s="58">
        <v>32716123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5" customHeight="1" x14ac:dyDescent="0.35">
      <c r="A168" s="37"/>
      <c r="B168" s="89"/>
      <c r="C168" s="89"/>
      <c r="D168" s="89"/>
      <c r="E168" s="89"/>
      <c r="F168" s="90">
        <v>2</v>
      </c>
      <c r="G168" s="90" t="s">
        <v>28</v>
      </c>
      <c r="H168" s="99">
        <v>6.1840000000000002</v>
      </c>
      <c r="I168" s="90">
        <v>50</v>
      </c>
      <c r="J168" s="48" t="s">
        <v>66</v>
      </c>
      <c r="K168" s="48" t="s">
        <v>69</v>
      </c>
      <c r="L168" s="58">
        <v>32716120</v>
      </c>
      <c r="M168" s="58">
        <v>32716120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5" customHeight="1" x14ac:dyDescent="0.35">
      <c r="A169" s="37"/>
      <c r="B169" s="89"/>
      <c r="C169" s="89"/>
      <c r="D169" s="89"/>
      <c r="E169" s="89"/>
      <c r="F169" s="90">
        <v>3</v>
      </c>
      <c r="G169" s="90" t="s">
        <v>28</v>
      </c>
      <c r="H169" s="99">
        <v>6.0250000000000004</v>
      </c>
      <c r="I169" s="90">
        <v>50</v>
      </c>
      <c r="J169" s="48" t="s">
        <v>66</v>
      </c>
      <c r="K169" s="48" t="s">
        <v>69</v>
      </c>
      <c r="L169" s="58">
        <v>40295288</v>
      </c>
      <c r="M169" s="58">
        <v>40295288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5" customHeight="1" x14ac:dyDescent="0.35">
      <c r="A170" s="37"/>
      <c r="B170" s="89"/>
      <c r="C170" s="89"/>
      <c r="D170" s="89"/>
      <c r="E170" s="89"/>
      <c r="F170" s="90">
        <v>4</v>
      </c>
      <c r="G170" s="90" t="s">
        <v>28</v>
      </c>
      <c r="H170" s="99">
        <v>6.0250000000000004</v>
      </c>
      <c r="I170" s="90">
        <v>50</v>
      </c>
      <c r="J170" s="48" t="s">
        <v>66</v>
      </c>
      <c r="K170" s="48" t="s">
        <v>69</v>
      </c>
      <c r="L170" s="58">
        <v>40295285</v>
      </c>
      <c r="M170" s="58">
        <v>40295285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5" customHeight="1" x14ac:dyDescent="0.35">
      <c r="A171" s="37"/>
      <c r="B171" s="89"/>
      <c r="C171" s="89"/>
      <c r="D171" s="89"/>
      <c r="E171" s="89"/>
      <c r="F171" s="90">
        <v>5</v>
      </c>
      <c r="G171" s="90" t="s">
        <v>28</v>
      </c>
      <c r="H171" s="106">
        <v>6.02</v>
      </c>
      <c r="I171" s="90">
        <v>50</v>
      </c>
      <c r="J171" s="48" t="s">
        <v>66</v>
      </c>
      <c r="K171" s="48" t="s">
        <v>69</v>
      </c>
      <c r="L171" s="58">
        <v>59534832</v>
      </c>
      <c r="M171" s="58">
        <v>59534832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5" customHeight="1" x14ac:dyDescent="0.35">
      <c r="A172" s="37"/>
      <c r="B172" s="89"/>
      <c r="C172" s="89"/>
      <c r="D172" s="89"/>
      <c r="E172" s="89"/>
      <c r="F172" s="90">
        <v>6</v>
      </c>
      <c r="G172" s="90" t="s">
        <v>28</v>
      </c>
      <c r="H172" s="106">
        <v>6.02</v>
      </c>
      <c r="I172" s="90">
        <v>50</v>
      </c>
      <c r="J172" s="48" t="s">
        <v>66</v>
      </c>
      <c r="K172" s="48" t="s">
        <v>67</v>
      </c>
      <c r="L172" s="58">
        <v>59534830</v>
      </c>
      <c r="M172" s="58">
        <v>59534830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5" customHeight="1" x14ac:dyDescent="0.35">
      <c r="A173" s="37"/>
      <c r="B173" s="89"/>
      <c r="C173" s="89"/>
      <c r="D173" s="89"/>
      <c r="E173" s="89"/>
      <c r="F173" s="90">
        <v>7</v>
      </c>
      <c r="G173" s="90" t="s">
        <v>28</v>
      </c>
      <c r="H173" s="106">
        <v>6.07</v>
      </c>
      <c r="I173" s="90">
        <v>50</v>
      </c>
      <c r="J173" s="48" t="s">
        <v>66</v>
      </c>
      <c r="K173" s="48" t="s">
        <v>67</v>
      </c>
      <c r="L173" s="58">
        <v>46339629</v>
      </c>
      <c r="M173" s="58">
        <v>46339629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5" customHeight="1" x14ac:dyDescent="0.35">
      <c r="A174" s="37"/>
      <c r="B174" s="46" t="str">
        <f>B167 &amp; " Total"</f>
        <v>2025-H07 Total</v>
      </c>
      <c r="C174" s="46" t="s">
        <v>26</v>
      </c>
      <c r="D174" s="46" t="s">
        <v>26</v>
      </c>
      <c r="E174" s="65" t="str">
        <f>E167</f>
        <v>Reverse REMIC</v>
      </c>
      <c r="F174" s="50" t="s">
        <v>26</v>
      </c>
      <c r="G174" s="51" t="s">
        <v>26</v>
      </c>
      <c r="H174" s="55" t="s">
        <v>26</v>
      </c>
      <c r="I174" s="51" t="s">
        <v>26</v>
      </c>
      <c r="J174" s="51" t="s">
        <v>26</v>
      </c>
      <c r="K174" s="51" t="s">
        <v>26</v>
      </c>
      <c r="L174" s="60">
        <f>SUM(L167:L173)</f>
        <v>311432107</v>
      </c>
      <c r="M174" s="60">
        <f>SUM(M167:M173)</f>
        <v>311432107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5" customHeight="1" x14ac:dyDescent="0.35">
      <c r="A175" s="37"/>
      <c r="B175" s="89" t="s">
        <v>250</v>
      </c>
      <c r="C175" s="89" t="s">
        <v>55</v>
      </c>
      <c r="D175" s="89" t="s">
        <v>21</v>
      </c>
      <c r="E175" s="89" t="s">
        <v>8</v>
      </c>
      <c r="F175" s="90">
        <v>1</v>
      </c>
      <c r="G175" s="90" t="s">
        <v>35</v>
      </c>
      <c r="H175" s="100" t="s">
        <v>23</v>
      </c>
      <c r="I175" s="90" t="s">
        <v>23</v>
      </c>
      <c r="J175" s="90" t="s">
        <v>70</v>
      </c>
      <c r="K175" s="90" t="s">
        <v>69</v>
      </c>
      <c r="L175" s="94">
        <v>134095318</v>
      </c>
      <c r="M175" s="94">
        <v>134095318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5" customHeight="1" x14ac:dyDescent="0.35">
      <c r="A176" s="37"/>
      <c r="B176" s="89"/>
      <c r="C176" s="89"/>
      <c r="D176" s="89"/>
      <c r="E176" s="89"/>
      <c r="F176" s="90">
        <v>2</v>
      </c>
      <c r="G176" s="90" t="s">
        <v>28</v>
      </c>
      <c r="H176" s="102">
        <v>5.96</v>
      </c>
      <c r="I176" s="90">
        <v>50</v>
      </c>
      <c r="J176" s="90" t="s">
        <v>276</v>
      </c>
      <c r="K176" s="90" t="s">
        <v>67</v>
      </c>
      <c r="L176" s="94">
        <v>66902295</v>
      </c>
      <c r="M176" s="94">
        <v>66902295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5" customHeight="1" x14ac:dyDescent="0.35">
      <c r="A177" s="37"/>
      <c r="B177" s="89"/>
      <c r="C177" s="89"/>
      <c r="D177" s="89"/>
      <c r="E177" s="89"/>
      <c r="F177" s="90">
        <v>3</v>
      </c>
      <c r="G177" s="90" t="s">
        <v>35</v>
      </c>
      <c r="H177" s="100" t="s">
        <v>23</v>
      </c>
      <c r="I177" s="90" t="s">
        <v>23</v>
      </c>
      <c r="J177" s="90" t="s">
        <v>70</v>
      </c>
      <c r="K177" s="90" t="s">
        <v>67</v>
      </c>
      <c r="L177" s="94">
        <v>72785085</v>
      </c>
      <c r="M177" s="94">
        <v>72785085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5" customHeight="1" x14ac:dyDescent="0.35">
      <c r="A178" s="37"/>
      <c r="B178" s="89"/>
      <c r="C178" s="89"/>
      <c r="D178" s="89"/>
      <c r="E178" s="89"/>
      <c r="F178" s="90">
        <v>4</v>
      </c>
      <c r="G178" s="90" t="s">
        <v>28</v>
      </c>
      <c r="H178" s="100">
        <v>6.9329999999999998</v>
      </c>
      <c r="I178" s="90">
        <v>50</v>
      </c>
      <c r="J178" s="90" t="s">
        <v>66</v>
      </c>
      <c r="K178" s="90" t="s">
        <v>69</v>
      </c>
      <c r="L178" s="94">
        <v>102623971</v>
      </c>
      <c r="M178" s="94">
        <v>102623971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5" customHeight="1" x14ac:dyDescent="0.35">
      <c r="A179" s="37"/>
      <c r="B179" s="89"/>
      <c r="C179" s="89"/>
      <c r="D179" s="89"/>
      <c r="E179" s="89"/>
      <c r="F179" s="90">
        <v>5</v>
      </c>
      <c r="G179" s="90" t="s">
        <v>28</v>
      </c>
      <c r="H179" s="102">
        <v>6.07</v>
      </c>
      <c r="I179" s="90">
        <v>50</v>
      </c>
      <c r="J179" s="90" t="s">
        <v>66</v>
      </c>
      <c r="K179" s="90" t="s">
        <v>67</v>
      </c>
      <c r="L179" s="94">
        <v>25000000</v>
      </c>
      <c r="M179" s="94">
        <v>25000000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5" customHeight="1" x14ac:dyDescent="0.35">
      <c r="A180" s="37"/>
      <c r="B180" s="89"/>
      <c r="C180" s="89"/>
      <c r="D180" s="89"/>
      <c r="E180" s="89"/>
      <c r="F180" s="90">
        <v>6</v>
      </c>
      <c r="G180" s="90" t="s">
        <v>28</v>
      </c>
      <c r="H180" s="100">
        <v>5.9969999999999999</v>
      </c>
      <c r="I180" s="90">
        <v>50</v>
      </c>
      <c r="J180" s="90" t="s">
        <v>66</v>
      </c>
      <c r="K180" s="90" t="s">
        <v>67</v>
      </c>
      <c r="L180" s="94">
        <v>52455955</v>
      </c>
      <c r="M180" s="94">
        <v>52455955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5" customHeight="1" x14ac:dyDescent="0.35">
      <c r="A181" s="37"/>
      <c r="B181" s="89"/>
      <c r="C181" s="89"/>
      <c r="D181" s="89"/>
      <c r="E181" s="89"/>
      <c r="F181" s="90">
        <v>7</v>
      </c>
      <c r="G181" s="90" t="s">
        <v>28</v>
      </c>
      <c r="H181" s="100">
        <v>6.1440000000000001</v>
      </c>
      <c r="I181" s="90">
        <v>50</v>
      </c>
      <c r="J181" s="90" t="s">
        <v>66</v>
      </c>
      <c r="K181" s="90" t="s">
        <v>67</v>
      </c>
      <c r="L181" s="94">
        <v>65181678</v>
      </c>
      <c r="M181" s="94">
        <v>65181678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5" customHeight="1" x14ac:dyDescent="0.35">
      <c r="A182" s="37"/>
      <c r="B182" s="89"/>
      <c r="C182" s="89"/>
      <c r="D182" s="89"/>
      <c r="E182" s="89"/>
      <c r="F182" s="90">
        <v>8</v>
      </c>
      <c r="G182" s="90" t="s">
        <v>28</v>
      </c>
      <c r="H182" s="102">
        <v>6.26</v>
      </c>
      <c r="I182" s="90">
        <v>50</v>
      </c>
      <c r="J182" s="90" t="s">
        <v>66</v>
      </c>
      <c r="K182" s="90" t="s">
        <v>67</v>
      </c>
      <c r="L182" s="94">
        <v>5024481</v>
      </c>
      <c r="M182" s="94">
        <v>5024481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5" customHeight="1" x14ac:dyDescent="0.35">
      <c r="A183" s="37"/>
      <c r="B183" s="89"/>
      <c r="C183" s="89"/>
      <c r="D183" s="89"/>
      <c r="E183" s="89"/>
      <c r="F183" s="90">
        <v>9</v>
      </c>
      <c r="G183" s="90" t="s">
        <v>28</v>
      </c>
      <c r="H183" s="100">
        <v>6.2089999999999996</v>
      </c>
      <c r="I183" s="90">
        <v>50</v>
      </c>
      <c r="J183" s="90" t="s">
        <v>66</v>
      </c>
      <c r="K183" s="90" t="s">
        <v>67</v>
      </c>
      <c r="L183" s="94">
        <v>5015879</v>
      </c>
      <c r="M183" s="94">
        <v>5015879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5" customHeight="1" x14ac:dyDescent="0.35">
      <c r="A184" s="37"/>
      <c r="B184" s="89"/>
      <c r="C184" s="89"/>
      <c r="D184" s="89"/>
      <c r="E184" s="89"/>
      <c r="F184" s="90">
        <v>10</v>
      </c>
      <c r="G184" s="90" t="s">
        <v>35</v>
      </c>
      <c r="H184" s="100" t="s">
        <v>23</v>
      </c>
      <c r="I184" s="90" t="s">
        <v>23</v>
      </c>
      <c r="J184" s="90" t="s">
        <v>256</v>
      </c>
      <c r="K184" s="90" t="s">
        <v>68</v>
      </c>
      <c r="L184" s="94">
        <v>6656624</v>
      </c>
      <c r="M184" s="94">
        <v>0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5" customHeight="1" x14ac:dyDescent="0.35">
      <c r="A185" s="37"/>
      <c r="B185" s="89"/>
      <c r="C185" s="89"/>
      <c r="D185" s="89"/>
      <c r="E185" s="89"/>
      <c r="F185" s="90">
        <v>11</v>
      </c>
      <c r="G185" s="90" t="s">
        <v>28</v>
      </c>
      <c r="H185" s="100">
        <v>6.0940000000000003</v>
      </c>
      <c r="I185" s="90">
        <v>50</v>
      </c>
      <c r="J185" s="90" t="s">
        <v>66</v>
      </c>
      <c r="K185" s="48" t="s">
        <v>67</v>
      </c>
      <c r="L185" s="94">
        <v>13707046</v>
      </c>
      <c r="M185" s="94">
        <v>13707046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5" customHeight="1" x14ac:dyDescent="0.35">
      <c r="A186" s="37"/>
      <c r="B186" s="89"/>
      <c r="C186" s="89"/>
      <c r="D186" s="89"/>
      <c r="E186" s="89"/>
      <c r="F186" s="90">
        <v>12</v>
      </c>
      <c r="G186" s="90" t="s">
        <v>28</v>
      </c>
      <c r="H186" s="100">
        <v>6.0910000000000002</v>
      </c>
      <c r="I186" s="90">
        <v>50</v>
      </c>
      <c r="J186" s="90" t="s">
        <v>66</v>
      </c>
      <c r="K186" s="90" t="s">
        <v>67</v>
      </c>
      <c r="L186" s="94">
        <v>2000000</v>
      </c>
      <c r="M186" s="94">
        <v>2000000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5" customHeight="1" x14ac:dyDescent="0.35">
      <c r="A187" s="37"/>
      <c r="B187" s="89"/>
      <c r="C187" s="89"/>
      <c r="D187" s="89"/>
      <c r="E187" s="89"/>
      <c r="F187" s="90">
        <v>13</v>
      </c>
      <c r="G187" s="90" t="s">
        <v>28</v>
      </c>
      <c r="H187" s="100">
        <v>5.7880000000000003</v>
      </c>
      <c r="I187" s="90">
        <v>50</v>
      </c>
      <c r="J187" s="90" t="s">
        <v>66</v>
      </c>
      <c r="K187" s="90" t="s">
        <v>67</v>
      </c>
      <c r="L187" s="94">
        <v>2000000</v>
      </c>
      <c r="M187" s="94">
        <v>2000000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5" customHeight="1" x14ac:dyDescent="0.35">
      <c r="A188" s="37"/>
      <c r="B188" s="89"/>
      <c r="C188" s="89"/>
      <c r="D188" s="89"/>
      <c r="E188" s="89"/>
      <c r="F188" s="90">
        <v>14</v>
      </c>
      <c r="G188" s="90" t="s">
        <v>28</v>
      </c>
      <c r="H188" s="100">
        <v>5.9619999999999997</v>
      </c>
      <c r="I188" s="90">
        <v>50</v>
      </c>
      <c r="J188" s="90" t="s">
        <v>66</v>
      </c>
      <c r="K188" s="90" t="s">
        <v>69</v>
      </c>
      <c r="L188" s="94">
        <v>5000000</v>
      </c>
      <c r="M188" s="94">
        <v>5000000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5" customHeight="1" x14ac:dyDescent="0.35">
      <c r="A189" s="37"/>
      <c r="B189" s="89"/>
      <c r="C189" s="89"/>
      <c r="D189" s="89"/>
      <c r="E189" s="89"/>
      <c r="F189" s="90">
        <v>15</v>
      </c>
      <c r="G189" s="90" t="s">
        <v>28</v>
      </c>
      <c r="H189" s="100">
        <v>6.0019999999999998</v>
      </c>
      <c r="I189" s="90">
        <v>50</v>
      </c>
      <c r="J189" s="90" t="s">
        <v>66</v>
      </c>
      <c r="K189" s="90" t="s">
        <v>67</v>
      </c>
      <c r="L189" s="94">
        <v>3000000</v>
      </c>
      <c r="M189" s="94">
        <v>3000000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5" customHeight="1" x14ac:dyDescent="0.35">
      <c r="A190" s="37"/>
      <c r="B190" s="89"/>
      <c r="C190" s="89"/>
      <c r="D190" s="89"/>
      <c r="E190" s="89"/>
      <c r="F190" s="90">
        <v>16</v>
      </c>
      <c r="G190" s="90" t="s">
        <v>28</v>
      </c>
      <c r="H190" s="100">
        <v>6.0190000000000001</v>
      </c>
      <c r="I190" s="90">
        <v>50</v>
      </c>
      <c r="J190" s="90" t="s">
        <v>66</v>
      </c>
      <c r="K190" s="48" t="s">
        <v>69</v>
      </c>
      <c r="L190" s="94">
        <v>15000000</v>
      </c>
      <c r="M190" s="94">
        <v>15000000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5" customHeight="1" x14ac:dyDescent="0.35">
      <c r="A191" s="37"/>
      <c r="B191" s="89"/>
      <c r="C191" s="89"/>
      <c r="D191" s="89"/>
      <c r="E191" s="89"/>
      <c r="F191" s="90">
        <v>17</v>
      </c>
      <c r="G191" s="90" t="s">
        <v>35</v>
      </c>
      <c r="H191" s="100" t="s">
        <v>23</v>
      </c>
      <c r="I191" s="90" t="s">
        <v>23</v>
      </c>
      <c r="J191" s="90" t="s">
        <v>256</v>
      </c>
      <c r="K191" s="90" t="s">
        <v>68</v>
      </c>
      <c r="L191" s="94">
        <v>6000000</v>
      </c>
      <c r="M191" s="94">
        <v>0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5" customHeight="1" x14ac:dyDescent="0.35">
      <c r="A192" s="37"/>
      <c r="B192" s="46" t="str">
        <f>B175 &amp; " Total"</f>
        <v>2025-H08 Total</v>
      </c>
      <c r="C192" s="46" t="s">
        <v>26</v>
      </c>
      <c r="D192" s="46" t="s">
        <v>26</v>
      </c>
      <c r="E192" s="65" t="str">
        <f>E175</f>
        <v>Reverse REMIC</v>
      </c>
      <c r="F192" s="50" t="s">
        <v>26</v>
      </c>
      <c r="G192" s="51" t="s">
        <v>26</v>
      </c>
      <c r="H192" s="55" t="s">
        <v>26</v>
      </c>
      <c r="I192" s="51" t="s">
        <v>26</v>
      </c>
      <c r="J192" s="51" t="s">
        <v>26</v>
      </c>
      <c r="K192" s="51" t="s">
        <v>26</v>
      </c>
      <c r="L192" s="60">
        <f>SUM(L175:L191)</f>
        <v>582448332</v>
      </c>
      <c r="M192" s="60">
        <f>SUM(M175:M191)</f>
        <v>569791708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5" customHeight="1" thickBot="1" x14ac:dyDescent="0.4">
      <c r="A193" s="37"/>
      <c r="B193" s="47" t="s">
        <v>9</v>
      </c>
      <c r="C193" s="47" t="s">
        <v>26</v>
      </c>
      <c r="D193" s="47" t="s">
        <v>26</v>
      </c>
      <c r="E193" s="47" t="s">
        <v>26</v>
      </c>
      <c r="F193" s="52" t="s">
        <v>26</v>
      </c>
      <c r="G193" s="52" t="s">
        <v>26</v>
      </c>
      <c r="H193" s="56" t="s">
        <v>26</v>
      </c>
      <c r="I193" s="52" t="s">
        <v>26</v>
      </c>
      <c r="J193" s="52" t="s">
        <v>26</v>
      </c>
      <c r="K193" s="52" t="s">
        <v>26</v>
      </c>
      <c r="L193" s="61">
        <f>SUMIF(B17:B$192, "*Total", L17:L$192)</f>
        <v>18956898126.25</v>
      </c>
      <c r="M193" s="61">
        <f>SUMIF(B17:B$192, "*Total", M17:M$192)</f>
        <v>14984543422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 t="s">
        <v>71</v>
      </c>
      <c r="C194" s="37"/>
      <c r="D194" s="37"/>
      <c r="E194" s="37"/>
      <c r="F194" s="48"/>
      <c r="G194" s="48"/>
      <c r="H194" s="53"/>
      <c r="I194" s="48"/>
      <c r="J194" s="48"/>
      <c r="K194" s="48"/>
      <c r="L194" s="58"/>
      <c r="M194" s="58"/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/>
      <c r="G195" s="48"/>
      <c r="H195" s="53"/>
      <c r="I195" s="48"/>
      <c r="J195" s="48"/>
      <c r="K195" s="48"/>
      <c r="L195" s="58"/>
      <c r="M195" s="58"/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/>
      <c r="G196" s="48"/>
      <c r="H196" s="53"/>
      <c r="I196" s="48"/>
      <c r="J196" s="48"/>
      <c r="K196" s="48"/>
      <c r="L196" s="58"/>
      <c r="M196" s="58"/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/>
      <c r="G197" s="48"/>
      <c r="H197" s="53"/>
      <c r="I197" s="48"/>
      <c r="J197" s="48"/>
      <c r="K197" s="48"/>
      <c r="L197" s="58"/>
      <c r="M197" s="58"/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customHeight="1" x14ac:dyDescent="0.35">
      <c r="A198" s="37"/>
      <c r="B198" s="37"/>
      <c r="C198" s="37"/>
      <c r="D198" s="37"/>
      <c r="E198" s="37"/>
      <c r="F198" s="48"/>
      <c r="G198" s="48"/>
      <c r="H198" s="53"/>
      <c r="I198" s="48"/>
      <c r="J198" s="48"/>
      <c r="K198" s="72"/>
      <c r="L198" s="58"/>
      <c r="M198" s="70"/>
      <c r="N198" s="58"/>
      <c r="O198" s="37"/>
      <c r="P198" s="37"/>
      <c r="Q198" s="37"/>
      <c r="R198" s="37"/>
      <c r="S198" s="37"/>
      <c r="T198" s="37"/>
      <c r="U198" s="37"/>
      <c r="V198" s="37"/>
    </row>
    <row r="199" spans="1:22" ht="14.5" customHeight="1" x14ac:dyDescent="0.35">
      <c r="A199" s="37"/>
      <c r="B199" s="37"/>
      <c r="C199" s="37"/>
      <c r="D199" s="37"/>
      <c r="E199" s="37"/>
      <c r="F199" s="48"/>
      <c r="G199" s="48"/>
      <c r="H199" s="53"/>
      <c r="I199" s="48"/>
      <c r="J199" s="48"/>
      <c r="K199" s="72"/>
      <c r="L199" s="58"/>
      <c r="M199" s="70"/>
      <c r="N199" s="58"/>
      <c r="O199" s="37"/>
      <c r="P199" s="37"/>
      <c r="Q199" s="37"/>
      <c r="R199" s="37"/>
      <c r="S199" s="37"/>
      <c r="T199" s="37"/>
      <c r="U199" s="37"/>
      <c r="V199" s="37"/>
    </row>
    <row r="200" spans="1:22" ht="14.5" customHeight="1" x14ac:dyDescent="0.35">
      <c r="A200" s="37"/>
      <c r="B200" s="37"/>
      <c r="C200" s="37"/>
      <c r="D200" s="37"/>
      <c r="E200" s="37"/>
      <c r="F200" s="48"/>
      <c r="G200" s="48"/>
      <c r="H200" s="53"/>
      <c r="I200" s="48"/>
      <c r="J200" s="48"/>
      <c r="K200" s="72"/>
      <c r="L200" s="58"/>
      <c r="M200" s="71"/>
      <c r="N200" s="58"/>
      <c r="O200" s="37"/>
      <c r="P200" s="37"/>
      <c r="Q200" s="37"/>
      <c r="R200" s="37"/>
      <c r="S200" s="37"/>
      <c r="T200" s="37"/>
      <c r="U200" s="37"/>
      <c r="V200" s="37"/>
    </row>
    <row r="201" spans="1:22" ht="14.5" customHeight="1" x14ac:dyDescent="0.35">
      <c r="A201" s="37"/>
      <c r="B201" s="37"/>
      <c r="C201" s="37"/>
      <c r="D201" s="37"/>
      <c r="E201" s="37"/>
      <c r="F201" s="48"/>
      <c r="G201" s="48"/>
      <c r="H201" s="53"/>
      <c r="I201" s="48"/>
      <c r="J201" s="48"/>
      <c r="K201" s="72"/>
      <c r="L201" s="58"/>
      <c r="M201" s="70"/>
      <c r="N201" s="58"/>
      <c r="O201" s="37"/>
      <c r="P201" s="37"/>
      <c r="Q201" s="37"/>
      <c r="R201" s="37"/>
      <c r="S201" s="37"/>
      <c r="T201" s="37"/>
      <c r="U201" s="37"/>
      <c r="V201" s="37"/>
    </row>
    <row r="202" spans="1:22" ht="14.5" customHeight="1" x14ac:dyDescent="0.35">
      <c r="A202" s="37"/>
      <c r="B202" s="37"/>
      <c r="C202" s="37"/>
      <c r="D202" s="37"/>
      <c r="E202" s="37"/>
      <c r="F202" s="48"/>
      <c r="G202" s="48"/>
      <c r="H202" s="53"/>
      <c r="I202" s="48"/>
      <c r="J202" s="48"/>
      <c r="K202" s="72"/>
      <c r="L202" s="58"/>
      <c r="M202" s="70"/>
      <c r="N202" s="58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/>
      <c r="G203" s="48"/>
      <c r="H203" s="53"/>
      <c r="I203" s="48"/>
      <c r="J203" s="48"/>
      <c r="K203" s="48"/>
      <c r="L203" s="58"/>
      <c r="M203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/>
      <c r="G204" s="48"/>
      <c r="H204" s="53"/>
      <c r="I204" s="48"/>
      <c r="J204" s="48"/>
      <c r="K204" s="48"/>
      <c r="L204" s="58"/>
      <c r="M204" s="58"/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/>
      <c r="G205" s="48"/>
      <c r="H205" s="53"/>
      <c r="I205" s="48"/>
      <c r="J205" s="48"/>
      <c r="K205" s="48"/>
      <c r="L205" s="58"/>
      <c r="M205" s="58"/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37"/>
      <c r="C206" s="37"/>
      <c r="D206" s="37"/>
      <c r="E206" s="37"/>
      <c r="F206" s="48"/>
      <c r="G206" s="48"/>
      <c r="H206" s="53"/>
      <c r="I206" s="48"/>
      <c r="J206" s="48"/>
      <c r="K206" s="48"/>
      <c r="L206" s="58"/>
      <c r="M206" s="58"/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4.5" x14ac:dyDescent="0.35">
      <c r="A207" s="37"/>
      <c r="B207" s="37"/>
      <c r="C207" s="37"/>
      <c r="D207" s="37"/>
      <c r="E207" s="37"/>
      <c r="F207" s="48"/>
      <c r="G207" s="48"/>
      <c r="H207" s="53"/>
      <c r="I207" s="48"/>
      <c r="J207" s="48"/>
      <c r="K207" s="48"/>
      <c r="L207" s="58"/>
      <c r="M207" s="58"/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/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</sheetData>
  <mergeCells count="1">
    <mergeCell ref="B1:I1"/>
  </mergeCells>
  <phoneticPr fontId="19" type="noConversion"/>
  <pageMargins left="0.7" right="0.7" top="0.75" bottom="0.75" header="0.3" footer="0.3"/>
  <pageSetup scale="28" orientation="portrait" r:id="rId1"/>
  <rowBreaks count="1" manualBreakCount="1">
    <brk id="11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5" x14ac:dyDescent="0.25"/>
  <cols>
    <col min="2" max="2" width="28.81640625" customWidth="1"/>
    <col min="3" max="3" width="31.54296875" bestFit="1" customWidth="1"/>
    <col min="4" max="4" width="43.54296875" bestFit="1" customWidth="1"/>
    <col min="5" max="5" width="25.453125" bestFit="1" customWidth="1"/>
    <col min="6" max="6" width="8.453125" style="2" bestFit="1" customWidth="1"/>
    <col min="7" max="7" width="9.81640625" style="2" bestFit="1" customWidth="1"/>
    <col min="8" max="8" width="8" style="57" bestFit="1" customWidth="1"/>
    <col min="9" max="9" width="8.54296875" style="2" bestFit="1" customWidth="1"/>
    <col min="10" max="10" width="26.1796875" style="2" customWidth="1"/>
    <col min="11" max="11" width="29.453125" style="2" customWidth="1"/>
    <col min="12" max="12" width="32" style="62" bestFit="1" customWidth="1"/>
    <col min="13" max="13" width="22.26953125" style="62" bestFit="1" customWidth="1"/>
  </cols>
  <sheetData>
    <row r="1" spans="1:22" ht="26.5" x14ac:dyDescent="0.5">
      <c r="A1" s="37"/>
      <c r="B1" s="76" t="s">
        <v>72</v>
      </c>
      <c r="C1" s="76"/>
      <c r="D1" s="76"/>
      <c r="E1" s="76"/>
      <c r="F1" s="76"/>
      <c r="G1" s="76"/>
      <c r="H1" s="76"/>
      <c r="I1" s="76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77"/>
      <c r="H6" s="77"/>
      <c r="I6" s="77"/>
      <c r="J6" s="7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77"/>
      <c r="H7" s="77"/>
      <c r="I7" s="77"/>
      <c r="J7" s="77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77"/>
      <c r="H8" s="77"/>
      <c r="I8" s="77"/>
      <c r="J8" s="77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77"/>
      <c r="H9" s="77"/>
      <c r="I9" s="77"/>
      <c r="J9" s="77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77"/>
      <c r="H10" s="77"/>
      <c r="I10" s="77"/>
      <c r="J10" s="7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73</v>
      </c>
      <c r="C17" s="37" t="s">
        <v>27</v>
      </c>
      <c r="D17" s="37" t="s">
        <v>21</v>
      </c>
      <c r="E17" s="37" t="s">
        <v>6</v>
      </c>
      <c r="F17" s="48">
        <v>1</v>
      </c>
      <c r="G17" s="48" t="s">
        <v>28</v>
      </c>
      <c r="H17" s="53">
        <v>7</v>
      </c>
      <c r="I17" s="48">
        <v>30</v>
      </c>
      <c r="J17" s="48" t="s">
        <v>74</v>
      </c>
      <c r="K17" s="48" t="s">
        <v>75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28</v>
      </c>
      <c r="H18" s="53">
        <v>6</v>
      </c>
      <c r="I18" s="48">
        <v>30</v>
      </c>
      <c r="J18" s="48" t="s">
        <v>76</v>
      </c>
      <c r="K18" s="48" t="s">
        <v>77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28</v>
      </c>
      <c r="H19" s="53">
        <v>6</v>
      </c>
      <c r="I19" s="48">
        <v>30</v>
      </c>
      <c r="J19" s="48" t="s">
        <v>76</v>
      </c>
      <c r="K19" s="48" t="s">
        <v>77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28</v>
      </c>
      <c r="H20" s="53">
        <v>6</v>
      </c>
      <c r="I20" s="48">
        <v>30</v>
      </c>
      <c r="J20" s="48" t="s">
        <v>78</v>
      </c>
      <c r="K20" s="48" t="s">
        <v>79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28</v>
      </c>
      <c r="H21" s="53">
        <v>6</v>
      </c>
      <c r="I21" s="48">
        <v>30</v>
      </c>
      <c r="J21" s="48" t="s">
        <v>78</v>
      </c>
      <c r="K21" s="48" t="s">
        <v>79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28</v>
      </c>
      <c r="H22" s="53">
        <v>6.5</v>
      </c>
      <c r="I22" s="48">
        <v>30</v>
      </c>
      <c r="J22" s="48" t="s">
        <v>74</v>
      </c>
      <c r="K22" s="48" t="s">
        <v>75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28</v>
      </c>
      <c r="H23" s="53">
        <v>6.5</v>
      </c>
      <c r="I23" s="48">
        <v>30</v>
      </c>
      <c r="J23" s="48" t="s">
        <v>74</v>
      </c>
      <c r="K23" s="48" t="s">
        <v>75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28</v>
      </c>
      <c r="H24" s="53">
        <v>6</v>
      </c>
      <c r="I24" s="48">
        <v>30</v>
      </c>
      <c r="J24" s="48" t="s">
        <v>80</v>
      </c>
      <c r="K24" s="48" t="s">
        <v>81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28</v>
      </c>
      <c r="H25" s="53">
        <v>6</v>
      </c>
      <c r="I25" s="48">
        <v>30</v>
      </c>
      <c r="J25" s="48" t="s">
        <v>82</v>
      </c>
      <c r="K25" s="48" t="s">
        <v>83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35</v>
      </c>
      <c r="H26" s="53" t="s">
        <v>23</v>
      </c>
      <c r="I26" s="48" t="s">
        <v>23</v>
      </c>
      <c r="J26" s="48" t="s">
        <v>84</v>
      </c>
      <c r="K26" s="48" t="s">
        <v>75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35</v>
      </c>
      <c r="H27" s="53" t="s">
        <v>23</v>
      </c>
      <c r="I27" s="48" t="s">
        <v>23</v>
      </c>
      <c r="J27" s="48" t="s">
        <v>84</v>
      </c>
      <c r="K27" s="48" t="s">
        <v>85</v>
      </c>
      <c r="L27" s="58">
        <v>12599980</v>
      </c>
      <c r="M27" s="58" t="s">
        <v>86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28</v>
      </c>
      <c r="H28" s="53">
        <v>5.5</v>
      </c>
      <c r="I28" s="48">
        <v>30</v>
      </c>
      <c r="J28" s="48" t="s">
        <v>80</v>
      </c>
      <c r="K28" s="48" t="s">
        <v>85</v>
      </c>
      <c r="L28" s="58">
        <v>81921747</v>
      </c>
      <c r="M28" s="58" t="s">
        <v>86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87</v>
      </c>
      <c r="H29" s="53">
        <v>5.718</v>
      </c>
      <c r="I29" s="48">
        <v>30</v>
      </c>
      <c r="J29" s="48" t="s">
        <v>74</v>
      </c>
      <c r="K29" s="48" t="s">
        <v>88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28</v>
      </c>
      <c r="H30" s="53">
        <v>7</v>
      </c>
      <c r="I30" s="48">
        <v>30</v>
      </c>
      <c r="J30" s="48" t="s">
        <v>78</v>
      </c>
      <c r="K30" s="48" t="s">
        <v>79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35</v>
      </c>
      <c r="H31" s="53" t="s">
        <v>23</v>
      </c>
      <c r="I31" s="48" t="s">
        <v>23</v>
      </c>
      <c r="J31" s="48" t="s">
        <v>89</v>
      </c>
      <c r="K31" s="48" t="s">
        <v>85</v>
      </c>
      <c r="L31" s="58">
        <v>15838803</v>
      </c>
      <c r="M31" s="58" t="s">
        <v>86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28</v>
      </c>
      <c r="H32" s="53">
        <v>5.5</v>
      </c>
      <c r="I32" s="48">
        <v>30</v>
      </c>
      <c r="J32" s="48" t="s">
        <v>80</v>
      </c>
      <c r="K32" s="48" t="s">
        <v>85</v>
      </c>
      <c r="L32" s="58">
        <v>8925649</v>
      </c>
      <c r="M32" s="58" t="s">
        <v>86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28</v>
      </c>
      <c r="H33" s="53">
        <v>4</v>
      </c>
      <c r="I33" s="48">
        <v>40</v>
      </c>
      <c r="J33" s="48" t="s">
        <v>74</v>
      </c>
      <c r="K33" s="48" t="s">
        <v>90</v>
      </c>
      <c r="L33" s="58">
        <v>23402770</v>
      </c>
      <c r="M33" s="58" t="s">
        <v>86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28</v>
      </c>
      <c r="H34" s="53">
        <v>4.5</v>
      </c>
      <c r="I34" s="48">
        <v>40</v>
      </c>
      <c r="J34" s="48" t="s">
        <v>74</v>
      </c>
      <c r="K34" s="48" t="s">
        <v>90</v>
      </c>
      <c r="L34" s="58">
        <v>22372810</v>
      </c>
      <c r="M34" s="58" t="s">
        <v>86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87</v>
      </c>
      <c r="H35" s="53">
        <v>5.5</v>
      </c>
      <c r="I35" s="48">
        <v>30</v>
      </c>
      <c r="J35" s="48" t="s">
        <v>74</v>
      </c>
      <c r="K35" s="48" t="s">
        <v>91</v>
      </c>
      <c r="L35" s="58">
        <v>4326723</v>
      </c>
      <c r="M35" s="58" t="s">
        <v>86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35</v>
      </c>
      <c r="H36" s="53" t="s">
        <v>23</v>
      </c>
      <c r="I36" s="48" t="s">
        <v>23</v>
      </c>
      <c r="J36" s="48" t="s">
        <v>84</v>
      </c>
      <c r="K36" s="48" t="s">
        <v>92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">
        <v>93</v>
      </c>
      <c r="C37" s="46" t="s">
        <v>26</v>
      </c>
      <c r="D37" s="46" t="s">
        <v>26</v>
      </c>
      <c r="E37" s="46" t="s">
        <v>26</v>
      </c>
      <c r="F37" s="50" t="s">
        <v>26</v>
      </c>
      <c r="G37" s="51" t="s">
        <v>26</v>
      </c>
      <c r="H37" s="55" t="s">
        <v>26</v>
      </c>
      <c r="I37" s="51" t="s">
        <v>26</v>
      </c>
      <c r="J37" s="51" t="s">
        <v>26</v>
      </c>
      <c r="K37" s="51" t="s">
        <v>26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94</v>
      </c>
      <c r="C38" s="37" t="s">
        <v>55</v>
      </c>
      <c r="D38" s="37" t="s">
        <v>21</v>
      </c>
      <c r="E38" s="37" t="s">
        <v>95</v>
      </c>
      <c r="F38" s="48">
        <v>1</v>
      </c>
      <c r="G38" s="48" t="s">
        <v>28</v>
      </c>
      <c r="H38" s="53">
        <v>6</v>
      </c>
      <c r="I38" s="48">
        <v>30</v>
      </c>
      <c r="J38" s="48" t="s">
        <v>74</v>
      </c>
      <c r="K38" s="48" t="s">
        <v>90</v>
      </c>
      <c r="L38" s="58">
        <v>90000000</v>
      </c>
      <c r="M38" s="58" t="s">
        <v>86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</v>
      </c>
      <c r="G39" s="48" t="s">
        <v>28</v>
      </c>
      <c r="H39" s="53">
        <v>6.5</v>
      </c>
      <c r="I39" s="48">
        <v>30</v>
      </c>
      <c r="J39" s="48" t="s">
        <v>96</v>
      </c>
      <c r="K39" s="48" t="s">
        <v>81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3</v>
      </c>
      <c r="G40" s="48" t="s">
        <v>35</v>
      </c>
      <c r="H40" s="53" t="s">
        <v>23</v>
      </c>
      <c r="I40" s="48" t="s">
        <v>23</v>
      </c>
      <c r="J40" s="48" t="s">
        <v>97</v>
      </c>
      <c r="K40" s="48" t="s">
        <v>79</v>
      </c>
      <c r="L40" s="58" t="s">
        <v>98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4</v>
      </c>
      <c r="G41" s="48" t="s">
        <v>35</v>
      </c>
      <c r="H41" s="53" t="s">
        <v>23</v>
      </c>
      <c r="I41" s="48" t="s">
        <v>23</v>
      </c>
      <c r="J41" s="48" t="s">
        <v>97</v>
      </c>
      <c r="K41" s="48" t="s">
        <v>79</v>
      </c>
      <c r="L41" s="58" t="s">
        <v>98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5</v>
      </c>
      <c r="G42" s="48" t="s">
        <v>28</v>
      </c>
      <c r="H42" s="53">
        <v>6</v>
      </c>
      <c r="I42" s="48">
        <v>30</v>
      </c>
      <c r="J42" s="48" t="s">
        <v>76</v>
      </c>
      <c r="K42" s="48" t="s">
        <v>77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6</v>
      </c>
      <c r="G43" s="48" t="s">
        <v>28</v>
      </c>
      <c r="H43" s="53">
        <v>6.5</v>
      </c>
      <c r="I43" s="48">
        <v>30</v>
      </c>
      <c r="J43" s="48" t="s">
        <v>74</v>
      </c>
      <c r="K43" s="48" t="s">
        <v>75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7</v>
      </c>
      <c r="G44" s="48" t="s">
        <v>28</v>
      </c>
      <c r="H44" s="53">
        <v>6.5</v>
      </c>
      <c r="I44" s="48">
        <v>40</v>
      </c>
      <c r="J44" s="48" t="s">
        <v>74</v>
      </c>
      <c r="K44" s="48" t="s">
        <v>75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8</v>
      </c>
      <c r="G45" s="48" t="s">
        <v>28</v>
      </c>
      <c r="H45" s="53">
        <v>5</v>
      </c>
      <c r="I45" s="48">
        <v>30</v>
      </c>
      <c r="J45" s="48" t="s">
        <v>80</v>
      </c>
      <c r="K45" s="48" t="s">
        <v>85</v>
      </c>
      <c r="L45" s="58">
        <v>7620392</v>
      </c>
      <c r="M45" s="58" t="s">
        <v>86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9</v>
      </c>
      <c r="G46" s="48" t="s">
        <v>99</v>
      </c>
      <c r="H46" s="53">
        <v>6.5</v>
      </c>
      <c r="I46" s="48">
        <v>30</v>
      </c>
      <c r="J46" s="48" t="s">
        <v>74</v>
      </c>
      <c r="K46" s="48" t="s">
        <v>75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10</v>
      </c>
      <c r="G47" s="48" t="s">
        <v>28</v>
      </c>
      <c r="H47" s="53">
        <v>5.5</v>
      </c>
      <c r="I47" s="48">
        <v>30</v>
      </c>
      <c r="J47" s="48" t="s">
        <v>74</v>
      </c>
      <c r="K47" s="48" t="s">
        <v>90</v>
      </c>
      <c r="L47" s="58">
        <v>5000000</v>
      </c>
      <c r="M47" s="58" t="s">
        <v>86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11</v>
      </c>
      <c r="G48" s="48" t="s">
        <v>28</v>
      </c>
      <c r="H48" s="53">
        <v>7</v>
      </c>
      <c r="I48" s="48">
        <v>30</v>
      </c>
      <c r="J48" s="48" t="s">
        <v>74</v>
      </c>
      <c r="K48" s="48" t="s">
        <v>75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37"/>
      <c r="F49" s="48">
        <v>12</v>
      </c>
      <c r="G49" s="48" t="s">
        <v>28</v>
      </c>
      <c r="H49" s="53">
        <v>7</v>
      </c>
      <c r="I49" s="48">
        <v>30</v>
      </c>
      <c r="J49" s="48" t="s">
        <v>74</v>
      </c>
      <c r="K49" s="48" t="s">
        <v>75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37"/>
      <c r="F50" s="48">
        <v>13</v>
      </c>
      <c r="G50" s="48" t="s">
        <v>28</v>
      </c>
      <c r="H50" s="53">
        <v>6</v>
      </c>
      <c r="I50" s="48">
        <v>30</v>
      </c>
      <c r="J50" s="48" t="s">
        <v>80</v>
      </c>
      <c r="K50" s="48" t="s">
        <v>85</v>
      </c>
      <c r="L50" s="58">
        <v>21707165</v>
      </c>
      <c r="M50" s="58" t="s">
        <v>86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37"/>
      <c r="F51" s="48">
        <v>14</v>
      </c>
      <c r="G51" s="48" t="s">
        <v>28</v>
      </c>
      <c r="H51" s="53">
        <v>6.5</v>
      </c>
      <c r="I51" s="48">
        <v>30</v>
      </c>
      <c r="J51" s="48" t="s">
        <v>74</v>
      </c>
      <c r="K51" s="48" t="s">
        <v>75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37"/>
      <c r="F52" s="48">
        <v>15</v>
      </c>
      <c r="G52" s="48" t="s">
        <v>28</v>
      </c>
      <c r="H52" s="53">
        <v>7</v>
      </c>
      <c r="I52" s="48">
        <v>30</v>
      </c>
      <c r="J52" s="48" t="s">
        <v>74</v>
      </c>
      <c r="K52" s="48" t="s">
        <v>75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37"/>
      <c r="F53" s="48">
        <v>16</v>
      </c>
      <c r="G53" s="48" t="s">
        <v>28</v>
      </c>
      <c r="H53" s="53">
        <v>6</v>
      </c>
      <c r="I53" s="48">
        <v>40</v>
      </c>
      <c r="J53" s="48" t="s">
        <v>74</v>
      </c>
      <c r="K53" s="48" t="s">
        <v>90</v>
      </c>
      <c r="L53" s="58">
        <v>97360130</v>
      </c>
      <c r="M53" s="58" t="s">
        <v>86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37"/>
      <c r="F54" s="48">
        <v>17</v>
      </c>
      <c r="G54" s="48" t="s">
        <v>28</v>
      </c>
      <c r="H54" s="53">
        <v>7</v>
      </c>
      <c r="I54" s="48">
        <v>30</v>
      </c>
      <c r="J54" s="48" t="s">
        <v>74</v>
      </c>
      <c r="K54" s="48" t="s">
        <v>75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37"/>
      <c r="F55" s="48">
        <v>18</v>
      </c>
      <c r="G55" s="48" t="s">
        <v>100</v>
      </c>
      <c r="H55" s="53" t="s">
        <v>23</v>
      </c>
      <c r="I55" s="48" t="s">
        <v>23</v>
      </c>
      <c r="J55" s="48" t="s">
        <v>97</v>
      </c>
      <c r="K55" s="48" t="s">
        <v>79</v>
      </c>
      <c r="L55" s="58" t="s">
        <v>98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19</v>
      </c>
      <c r="G56" s="48" t="s">
        <v>28</v>
      </c>
      <c r="H56" s="53">
        <v>5.5</v>
      </c>
      <c r="I56" s="48">
        <v>30</v>
      </c>
      <c r="J56" s="48" t="s">
        <v>80</v>
      </c>
      <c r="K56" s="48" t="s">
        <v>85</v>
      </c>
      <c r="L56" s="58">
        <v>80082610</v>
      </c>
      <c r="M56" s="58" t="s">
        <v>86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20</v>
      </c>
      <c r="G57" s="48" t="s">
        <v>35</v>
      </c>
      <c r="H57" s="53" t="s">
        <v>23</v>
      </c>
      <c r="I57" s="48" t="s">
        <v>23</v>
      </c>
      <c r="J57" s="48" t="s">
        <v>84</v>
      </c>
      <c r="K57" s="48" t="s">
        <v>75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21</v>
      </c>
      <c r="G58" s="48" t="s">
        <v>28</v>
      </c>
      <c r="H58" s="53">
        <v>5.5</v>
      </c>
      <c r="I58" s="48">
        <v>30</v>
      </c>
      <c r="J58" s="48" t="s">
        <v>78</v>
      </c>
      <c r="K58" s="48" t="s">
        <v>90</v>
      </c>
      <c r="L58" s="58">
        <v>16537431</v>
      </c>
      <c r="M58" s="58" t="s">
        <v>86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22</v>
      </c>
      <c r="G59" s="48" t="s">
        <v>35</v>
      </c>
      <c r="H59" s="53" t="s">
        <v>23</v>
      </c>
      <c r="I59" s="48" t="s">
        <v>23</v>
      </c>
      <c r="J59" s="48" t="s">
        <v>101</v>
      </c>
      <c r="K59" s="48" t="s">
        <v>90</v>
      </c>
      <c r="L59" s="58">
        <v>17076026</v>
      </c>
      <c r="M59" s="58" t="s">
        <v>86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46" t="s">
        <v>102</v>
      </c>
      <c r="C60" s="46" t="s">
        <v>26</v>
      </c>
      <c r="D60" s="46" t="s">
        <v>26</v>
      </c>
      <c r="E60" s="46" t="s">
        <v>26</v>
      </c>
      <c r="F60" s="50" t="s">
        <v>26</v>
      </c>
      <c r="G60" s="51" t="s">
        <v>26</v>
      </c>
      <c r="H60" s="55" t="s">
        <v>26</v>
      </c>
      <c r="I60" s="51" t="s">
        <v>26</v>
      </c>
      <c r="J60" s="51" t="s">
        <v>26</v>
      </c>
      <c r="K60" s="51" t="s">
        <v>26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 t="s">
        <v>103</v>
      </c>
      <c r="C61" s="37" t="s">
        <v>52</v>
      </c>
      <c r="D61" s="37" t="s">
        <v>21</v>
      </c>
      <c r="E61" s="37" t="s">
        <v>6</v>
      </c>
      <c r="F61" s="48">
        <v>1</v>
      </c>
      <c r="G61" s="48" t="s">
        <v>28</v>
      </c>
      <c r="H61" s="53">
        <v>6.5</v>
      </c>
      <c r="I61" s="48">
        <v>30</v>
      </c>
      <c r="J61" s="48" t="s">
        <v>74</v>
      </c>
      <c r="K61" s="48" t="s">
        <v>75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2</v>
      </c>
      <c r="G62" s="48" t="s">
        <v>28</v>
      </c>
      <c r="H62" s="53">
        <v>6.5</v>
      </c>
      <c r="I62" s="48">
        <v>30</v>
      </c>
      <c r="J62" s="48" t="s">
        <v>74</v>
      </c>
      <c r="K62" s="48" t="s">
        <v>75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3</v>
      </c>
      <c r="G63" s="48" t="s">
        <v>28</v>
      </c>
      <c r="H63" s="53">
        <v>6</v>
      </c>
      <c r="I63" s="48">
        <v>30</v>
      </c>
      <c r="J63" s="48" t="s">
        <v>82</v>
      </c>
      <c r="K63" s="48" t="s">
        <v>83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4</v>
      </c>
      <c r="G64" s="48" t="s">
        <v>28</v>
      </c>
      <c r="H64" s="53">
        <v>6</v>
      </c>
      <c r="I64" s="48">
        <v>30</v>
      </c>
      <c r="J64" s="48" t="s">
        <v>74</v>
      </c>
      <c r="K64" s="48" t="s">
        <v>77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5</v>
      </c>
      <c r="G65" s="48" t="s">
        <v>28</v>
      </c>
      <c r="H65" s="53">
        <v>6</v>
      </c>
      <c r="I65" s="48">
        <v>30</v>
      </c>
      <c r="J65" s="48" t="s">
        <v>78</v>
      </c>
      <c r="K65" s="48" t="s">
        <v>90</v>
      </c>
      <c r="L65" s="58">
        <v>64162662</v>
      </c>
      <c r="M65" s="58" t="s">
        <v>86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6</v>
      </c>
      <c r="G66" s="48" t="s">
        <v>28</v>
      </c>
      <c r="H66" s="53">
        <v>7</v>
      </c>
      <c r="I66" s="48">
        <v>30</v>
      </c>
      <c r="J66" s="48" t="s">
        <v>74</v>
      </c>
      <c r="K66" s="48" t="s">
        <v>75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7</v>
      </c>
      <c r="G67" s="48" t="s">
        <v>28</v>
      </c>
      <c r="H67" s="53">
        <v>6</v>
      </c>
      <c r="I67" s="48">
        <v>30</v>
      </c>
      <c r="J67" s="48" t="s">
        <v>82</v>
      </c>
      <c r="K67" s="48" t="s">
        <v>83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8</v>
      </c>
      <c r="G68" s="48" t="s">
        <v>35</v>
      </c>
      <c r="H68" s="53" t="s">
        <v>23</v>
      </c>
      <c r="I68" s="48" t="s">
        <v>23</v>
      </c>
      <c r="J68" s="48" t="s">
        <v>104</v>
      </c>
      <c r="K68" s="48" t="s">
        <v>85</v>
      </c>
      <c r="L68" s="58">
        <v>73039347</v>
      </c>
      <c r="M68" s="58" t="s">
        <v>86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37"/>
      <c r="F69" s="48">
        <v>9</v>
      </c>
      <c r="G69" s="48" t="s">
        <v>99</v>
      </c>
      <c r="H69" s="53">
        <v>6.5</v>
      </c>
      <c r="I69" s="48">
        <v>30</v>
      </c>
      <c r="J69" s="48" t="s">
        <v>74</v>
      </c>
      <c r="K69" s="48" t="s">
        <v>75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37"/>
      <c r="F70" s="48">
        <v>10</v>
      </c>
      <c r="G70" s="48" t="s">
        <v>28</v>
      </c>
      <c r="H70" s="53">
        <v>6.5</v>
      </c>
      <c r="I70" s="48">
        <v>30</v>
      </c>
      <c r="J70" s="48" t="s">
        <v>105</v>
      </c>
      <c r="K70" s="48" t="s">
        <v>77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11</v>
      </c>
      <c r="G71" s="48" t="s">
        <v>28</v>
      </c>
      <c r="H71" s="53">
        <v>6</v>
      </c>
      <c r="I71" s="48">
        <v>30</v>
      </c>
      <c r="J71" s="48" t="s">
        <v>82</v>
      </c>
      <c r="K71" s="48" t="s">
        <v>83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46" t="s">
        <v>106</v>
      </c>
      <c r="C72" s="46" t="s">
        <v>26</v>
      </c>
      <c r="D72" s="46" t="s">
        <v>26</v>
      </c>
      <c r="E72" s="46" t="s">
        <v>26</v>
      </c>
      <c r="F72" s="50" t="s">
        <v>26</v>
      </c>
      <c r="G72" s="51" t="s">
        <v>26</v>
      </c>
      <c r="H72" s="55" t="s">
        <v>26</v>
      </c>
      <c r="I72" s="51" t="s">
        <v>26</v>
      </c>
      <c r="J72" s="51" t="s">
        <v>26</v>
      </c>
      <c r="K72" s="51" t="s">
        <v>26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 t="s">
        <v>107</v>
      </c>
      <c r="C73" s="37" t="s">
        <v>43</v>
      </c>
      <c r="D73" s="37" t="s">
        <v>21</v>
      </c>
      <c r="E73" s="37" t="s">
        <v>6</v>
      </c>
      <c r="F73" s="48">
        <v>1</v>
      </c>
      <c r="G73" s="48" t="s">
        <v>28</v>
      </c>
      <c r="H73" s="53">
        <v>6</v>
      </c>
      <c r="I73" s="48">
        <v>30</v>
      </c>
      <c r="J73" s="48" t="s">
        <v>80</v>
      </c>
      <c r="K73" s="48" t="s">
        <v>85</v>
      </c>
      <c r="L73" s="58">
        <v>60542546</v>
      </c>
      <c r="M73" s="58" t="s">
        <v>86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2</v>
      </c>
      <c r="G74" s="48" t="s">
        <v>28</v>
      </c>
      <c r="H74" s="53">
        <v>6</v>
      </c>
      <c r="I74" s="48">
        <v>30</v>
      </c>
      <c r="J74" s="48" t="s">
        <v>82</v>
      </c>
      <c r="K74" s="48" t="s">
        <v>83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3</v>
      </c>
      <c r="G75" s="48" t="s">
        <v>28</v>
      </c>
      <c r="H75" s="53">
        <v>6.5</v>
      </c>
      <c r="I75" s="48">
        <v>30</v>
      </c>
      <c r="J75" s="48" t="s">
        <v>74</v>
      </c>
      <c r="K75" s="48" t="s">
        <v>75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46" t="s">
        <v>108</v>
      </c>
      <c r="C76" s="46" t="s">
        <v>26</v>
      </c>
      <c r="D76" s="46" t="s">
        <v>26</v>
      </c>
      <c r="E76" s="46" t="s">
        <v>26</v>
      </c>
      <c r="F76" s="50" t="s">
        <v>26</v>
      </c>
      <c r="G76" s="51" t="s">
        <v>26</v>
      </c>
      <c r="H76" s="55" t="s">
        <v>26</v>
      </c>
      <c r="I76" s="51" t="s">
        <v>26</v>
      </c>
      <c r="J76" s="51" t="s">
        <v>26</v>
      </c>
      <c r="K76" s="51" t="s">
        <v>26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 t="s">
        <v>109</v>
      </c>
      <c r="C77" s="37" t="s">
        <v>59</v>
      </c>
      <c r="D77" s="37" t="s">
        <v>21</v>
      </c>
      <c r="E77" s="37" t="s">
        <v>95</v>
      </c>
      <c r="F77" s="48">
        <v>1</v>
      </c>
      <c r="G77" s="48" t="s">
        <v>99</v>
      </c>
      <c r="H77" s="53">
        <v>6</v>
      </c>
      <c r="I77" s="48">
        <v>30</v>
      </c>
      <c r="J77" s="48" t="s">
        <v>78</v>
      </c>
      <c r="K77" s="48" t="s">
        <v>90</v>
      </c>
      <c r="L77" s="58">
        <v>21154000</v>
      </c>
      <c r="M77" s="58" t="s">
        <v>86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2</v>
      </c>
      <c r="G78" s="48" t="s">
        <v>28</v>
      </c>
      <c r="H78" s="53">
        <v>6.5</v>
      </c>
      <c r="I78" s="48">
        <v>30</v>
      </c>
      <c r="J78" s="48" t="s">
        <v>74</v>
      </c>
      <c r="K78" s="48" t="s">
        <v>75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3</v>
      </c>
      <c r="G79" s="48" t="s">
        <v>28</v>
      </c>
      <c r="H79" s="53">
        <v>7</v>
      </c>
      <c r="I79" s="48">
        <v>30</v>
      </c>
      <c r="J79" s="48" t="s">
        <v>80</v>
      </c>
      <c r="K79" s="48" t="s">
        <v>81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4</v>
      </c>
      <c r="G80" s="48" t="s">
        <v>28</v>
      </c>
      <c r="H80" s="53">
        <v>5.5</v>
      </c>
      <c r="I80" s="48">
        <v>30</v>
      </c>
      <c r="J80" s="48" t="s">
        <v>78</v>
      </c>
      <c r="K80" s="48" t="s">
        <v>90</v>
      </c>
      <c r="L80" s="58">
        <v>88877820</v>
      </c>
      <c r="M80" s="58" t="s">
        <v>86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5</v>
      </c>
      <c r="G81" s="48" t="s">
        <v>28</v>
      </c>
      <c r="H81" s="53">
        <v>4</v>
      </c>
      <c r="I81" s="48">
        <v>30</v>
      </c>
      <c r="J81" s="48" t="s">
        <v>80</v>
      </c>
      <c r="K81" s="48" t="s">
        <v>85</v>
      </c>
      <c r="L81" s="58">
        <v>76401040</v>
      </c>
      <c r="M81" s="58" t="s">
        <v>86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6</v>
      </c>
      <c r="G82" s="48" t="s">
        <v>28</v>
      </c>
      <c r="H82" s="53">
        <v>3.5</v>
      </c>
      <c r="I82" s="48">
        <v>30</v>
      </c>
      <c r="J82" s="48" t="s">
        <v>80</v>
      </c>
      <c r="K82" s="48" t="s">
        <v>85</v>
      </c>
      <c r="L82" s="58">
        <v>69787021</v>
      </c>
      <c r="M82" s="58" t="s">
        <v>86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7</v>
      </c>
      <c r="G83" s="48" t="s">
        <v>28</v>
      </c>
      <c r="H83" s="53">
        <v>6</v>
      </c>
      <c r="I83" s="48">
        <v>30</v>
      </c>
      <c r="J83" s="48" t="s">
        <v>76</v>
      </c>
      <c r="K83" s="48" t="s">
        <v>110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8</v>
      </c>
      <c r="G84" s="48" t="s">
        <v>28</v>
      </c>
      <c r="H84" s="53">
        <v>6.5</v>
      </c>
      <c r="I84" s="48">
        <v>30</v>
      </c>
      <c r="J84" s="48" t="s">
        <v>74</v>
      </c>
      <c r="K84" s="48" t="s">
        <v>75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9</v>
      </c>
      <c r="G85" s="48" t="s">
        <v>28</v>
      </c>
      <c r="H85" s="53">
        <v>7</v>
      </c>
      <c r="I85" s="48">
        <v>30</v>
      </c>
      <c r="J85" s="48" t="s">
        <v>74</v>
      </c>
      <c r="K85" s="48" t="s">
        <v>75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10</v>
      </c>
      <c r="G86" s="48" t="s">
        <v>35</v>
      </c>
      <c r="H86" s="53" t="s">
        <v>23</v>
      </c>
      <c r="I86" s="48" t="s">
        <v>23</v>
      </c>
      <c r="J86" s="48" t="s">
        <v>97</v>
      </c>
      <c r="K86" s="48" t="s">
        <v>79</v>
      </c>
      <c r="L86" s="58" t="s">
        <v>98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11</v>
      </c>
      <c r="G87" s="48" t="s">
        <v>28</v>
      </c>
      <c r="H87" s="53">
        <v>6</v>
      </c>
      <c r="I87" s="48">
        <v>30</v>
      </c>
      <c r="J87" s="48" t="s">
        <v>78</v>
      </c>
      <c r="K87" s="48" t="s">
        <v>90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12</v>
      </c>
      <c r="G88" s="48" t="s">
        <v>35</v>
      </c>
      <c r="H88" s="53" t="s">
        <v>23</v>
      </c>
      <c r="I88" s="48" t="s">
        <v>23</v>
      </c>
      <c r="J88" s="48" t="s">
        <v>84</v>
      </c>
      <c r="K88" s="48" t="s">
        <v>90</v>
      </c>
      <c r="L88" s="58">
        <v>3185890</v>
      </c>
      <c r="M88" s="58" t="s">
        <v>86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13</v>
      </c>
      <c r="G89" s="48" t="s">
        <v>35</v>
      </c>
      <c r="H89" s="53" t="s">
        <v>23</v>
      </c>
      <c r="I89" s="48" t="s">
        <v>23</v>
      </c>
      <c r="J89" s="48" t="s">
        <v>97</v>
      </c>
      <c r="K89" s="48" t="s">
        <v>111</v>
      </c>
      <c r="L89" s="58" t="s">
        <v>98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14</v>
      </c>
      <c r="G90" s="48" t="s">
        <v>35</v>
      </c>
      <c r="H90" s="53" t="s">
        <v>23</v>
      </c>
      <c r="I90" s="48" t="s">
        <v>23</v>
      </c>
      <c r="J90" s="48" t="s">
        <v>97</v>
      </c>
      <c r="K90" s="48" t="s">
        <v>111</v>
      </c>
      <c r="L90" s="58" t="s">
        <v>98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15</v>
      </c>
      <c r="G91" s="48" t="s">
        <v>35</v>
      </c>
      <c r="H91" s="53" t="s">
        <v>23</v>
      </c>
      <c r="I91" s="48" t="s">
        <v>23</v>
      </c>
      <c r="J91" s="48" t="s">
        <v>97</v>
      </c>
      <c r="K91" s="48" t="s">
        <v>111</v>
      </c>
      <c r="L91" s="58" t="s">
        <v>98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">
        <v>112</v>
      </c>
      <c r="C92" s="46" t="s">
        <v>26</v>
      </c>
      <c r="D92" s="46" t="s">
        <v>26</v>
      </c>
      <c r="E92" s="46" t="s">
        <v>26</v>
      </c>
      <c r="F92" s="50" t="s">
        <v>26</v>
      </c>
      <c r="G92" s="51" t="s">
        <v>26</v>
      </c>
      <c r="H92" s="55" t="s">
        <v>26</v>
      </c>
      <c r="I92" s="51" t="s">
        <v>26</v>
      </c>
      <c r="J92" s="51" t="s">
        <v>26</v>
      </c>
      <c r="K92" s="51" t="s">
        <v>26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113</v>
      </c>
      <c r="C93" s="37" t="s">
        <v>60</v>
      </c>
      <c r="D93" s="37" t="s">
        <v>21</v>
      </c>
      <c r="E93" s="37" t="s">
        <v>6</v>
      </c>
      <c r="F93" s="48">
        <v>1</v>
      </c>
      <c r="G93" s="48" t="s">
        <v>28</v>
      </c>
      <c r="H93" s="53">
        <v>6</v>
      </c>
      <c r="I93" s="48">
        <v>30</v>
      </c>
      <c r="J93" s="48" t="s">
        <v>76</v>
      </c>
      <c r="K93" s="48" t="s">
        <v>77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28</v>
      </c>
      <c r="H94" s="53">
        <v>6</v>
      </c>
      <c r="I94" s="48">
        <v>30</v>
      </c>
      <c r="J94" s="48" t="s">
        <v>76</v>
      </c>
      <c r="K94" s="48" t="s">
        <v>77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28</v>
      </c>
      <c r="H95" s="53">
        <v>6.5</v>
      </c>
      <c r="I95" s="48">
        <v>30</v>
      </c>
      <c r="J95" s="48" t="s">
        <v>114</v>
      </c>
      <c r="K95" s="48" t="s">
        <v>85</v>
      </c>
      <c r="L95" s="58">
        <v>34769204</v>
      </c>
      <c r="M95" s="58" t="s">
        <v>86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28</v>
      </c>
      <c r="H96" s="53">
        <v>6</v>
      </c>
      <c r="I96" s="48">
        <v>30</v>
      </c>
      <c r="J96" s="48" t="s">
        <v>80</v>
      </c>
      <c r="K96" s="48" t="s">
        <v>85</v>
      </c>
      <c r="L96" s="58">
        <v>70422535</v>
      </c>
      <c r="M96" s="58" t="s">
        <v>86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28</v>
      </c>
      <c r="H97" s="53">
        <v>6</v>
      </c>
      <c r="I97" s="48">
        <v>30</v>
      </c>
      <c r="J97" s="48" t="s">
        <v>82</v>
      </c>
      <c r="K97" s="48" t="s">
        <v>83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">
        <v>115</v>
      </c>
      <c r="C98" s="46" t="s">
        <v>26</v>
      </c>
      <c r="D98" s="46" t="s">
        <v>26</v>
      </c>
      <c r="E98" s="46" t="s">
        <v>26</v>
      </c>
      <c r="F98" s="50" t="s">
        <v>26</v>
      </c>
      <c r="G98" s="51" t="s">
        <v>26</v>
      </c>
      <c r="H98" s="55" t="s">
        <v>26</v>
      </c>
      <c r="I98" s="51" t="s">
        <v>26</v>
      </c>
      <c r="J98" s="51" t="s">
        <v>26</v>
      </c>
      <c r="K98" s="51" t="s">
        <v>26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116</v>
      </c>
      <c r="C99" s="37" t="s">
        <v>117</v>
      </c>
      <c r="D99" s="37" t="s">
        <v>118</v>
      </c>
      <c r="E99" s="37" t="s">
        <v>7</v>
      </c>
      <c r="F99" s="48">
        <v>1</v>
      </c>
      <c r="G99" s="48" t="s">
        <v>57</v>
      </c>
      <c r="H99" s="53">
        <v>3.94</v>
      </c>
      <c r="I99" s="48">
        <v>40</v>
      </c>
      <c r="J99" s="48" t="s">
        <v>78</v>
      </c>
      <c r="K99" s="48" t="s">
        <v>119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">
        <v>120</v>
      </c>
      <c r="C100" s="46" t="s">
        <v>26</v>
      </c>
      <c r="D100" s="46" t="s">
        <v>26</v>
      </c>
      <c r="E100" s="46" t="s">
        <v>26</v>
      </c>
      <c r="F100" s="50" t="s">
        <v>26</v>
      </c>
      <c r="G100" s="51" t="s">
        <v>26</v>
      </c>
      <c r="H100" s="55" t="s">
        <v>26</v>
      </c>
      <c r="I100" s="51" t="s">
        <v>26</v>
      </c>
      <c r="J100" s="51" t="s">
        <v>26</v>
      </c>
      <c r="K100" s="51" t="s">
        <v>26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121</v>
      </c>
      <c r="C101" s="37" t="s">
        <v>20</v>
      </c>
      <c r="D101" s="37" t="s">
        <v>21</v>
      </c>
      <c r="E101" s="37" t="s">
        <v>6</v>
      </c>
      <c r="F101" s="48">
        <v>1</v>
      </c>
      <c r="G101" s="48" t="s">
        <v>28</v>
      </c>
      <c r="H101" s="53">
        <v>6</v>
      </c>
      <c r="I101" s="48">
        <v>30</v>
      </c>
      <c r="J101" s="48" t="s">
        <v>122</v>
      </c>
      <c r="K101" s="48" t="s">
        <v>83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2</v>
      </c>
      <c r="G102" s="48" t="s">
        <v>28</v>
      </c>
      <c r="H102" s="53">
        <v>6</v>
      </c>
      <c r="I102" s="48">
        <v>30</v>
      </c>
      <c r="J102" s="48" t="s">
        <v>74</v>
      </c>
      <c r="K102" s="48" t="s">
        <v>90</v>
      </c>
      <c r="L102" s="58">
        <v>25000000</v>
      </c>
      <c r="M102" s="58" t="s">
        <v>86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3</v>
      </c>
      <c r="G103" s="48" t="s">
        <v>28</v>
      </c>
      <c r="H103" s="53">
        <v>6</v>
      </c>
      <c r="I103" s="48">
        <v>30</v>
      </c>
      <c r="J103" s="48" t="s">
        <v>122</v>
      </c>
      <c r="K103" s="48" t="s">
        <v>83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4</v>
      </c>
      <c r="G104" s="48" t="s">
        <v>28</v>
      </c>
      <c r="H104" s="53">
        <v>6.5</v>
      </c>
      <c r="I104" s="48">
        <v>30</v>
      </c>
      <c r="J104" s="48" t="s">
        <v>74</v>
      </c>
      <c r="K104" s="48" t="s">
        <v>75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5</v>
      </c>
      <c r="G105" s="48" t="s">
        <v>28</v>
      </c>
      <c r="H105" s="53">
        <v>6</v>
      </c>
      <c r="I105" s="48">
        <v>30</v>
      </c>
      <c r="J105" s="48" t="s">
        <v>82</v>
      </c>
      <c r="K105" s="48" t="s">
        <v>83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6</v>
      </c>
      <c r="G106" s="48" t="s">
        <v>28</v>
      </c>
      <c r="H106" s="53">
        <v>7.5</v>
      </c>
      <c r="I106" s="48">
        <v>40</v>
      </c>
      <c r="J106" s="48" t="s">
        <v>76</v>
      </c>
      <c r="K106" s="48" t="s">
        <v>77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7</v>
      </c>
      <c r="G107" s="48" t="s">
        <v>28</v>
      </c>
      <c r="H107" s="53">
        <v>6.5</v>
      </c>
      <c r="I107" s="48">
        <v>40</v>
      </c>
      <c r="J107" s="48" t="s">
        <v>74</v>
      </c>
      <c r="K107" s="48" t="s">
        <v>123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8</v>
      </c>
      <c r="G108" s="48" t="s">
        <v>28</v>
      </c>
      <c r="H108" s="53">
        <v>6</v>
      </c>
      <c r="I108" s="48">
        <v>30</v>
      </c>
      <c r="J108" s="48" t="s">
        <v>82</v>
      </c>
      <c r="K108" s="48" t="s">
        <v>83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9</v>
      </c>
      <c r="G109" s="48" t="s">
        <v>35</v>
      </c>
      <c r="H109" s="53" t="s">
        <v>23</v>
      </c>
      <c r="I109" s="48" t="s">
        <v>23</v>
      </c>
      <c r="J109" s="48" t="s">
        <v>97</v>
      </c>
      <c r="K109" s="48" t="s">
        <v>79</v>
      </c>
      <c r="L109" s="58" t="s">
        <v>98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10</v>
      </c>
      <c r="G110" s="48" t="s">
        <v>28</v>
      </c>
      <c r="H110" s="53">
        <v>6.5</v>
      </c>
      <c r="I110" s="48">
        <v>30</v>
      </c>
      <c r="J110" s="48" t="s">
        <v>74</v>
      </c>
      <c r="K110" s="48" t="s">
        <v>75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11</v>
      </c>
      <c r="G111" s="48" t="s">
        <v>28</v>
      </c>
      <c r="H111" s="53">
        <v>6.5</v>
      </c>
      <c r="I111" s="48">
        <v>30</v>
      </c>
      <c r="J111" s="48" t="s">
        <v>82</v>
      </c>
      <c r="K111" s="48" t="s">
        <v>83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12</v>
      </c>
      <c r="G112" s="48" t="s">
        <v>28</v>
      </c>
      <c r="H112" s="53">
        <v>7</v>
      </c>
      <c r="I112" s="48">
        <v>30</v>
      </c>
      <c r="J112" s="48" t="s">
        <v>74</v>
      </c>
      <c r="K112" s="48" t="s">
        <v>75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13</v>
      </c>
      <c r="G113" s="48" t="s">
        <v>28</v>
      </c>
      <c r="H113" s="53">
        <v>7.5</v>
      </c>
      <c r="I113" s="48">
        <v>30</v>
      </c>
      <c r="J113" s="48" t="s">
        <v>76</v>
      </c>
      <c r="K113" s="48" t="s">
        <v>77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14</v>
      </c>
      <c r="G114" s="48" t="s">
        <v>28</v>
      </c>
      <c r="H114" s="53">
        <v>6</v>
      </c>
      <c r="I114" s="48">
        <v>30</v>
      </c>
      <c r="J114" s="48" t="s">
        <v>74</v>
      </c>
      <c r="K114" s="48" t="s">
        <v>90</v>
      </c>
      <c r="L114" s="58">
        <v>12000000</v>
      </c>
      <c r="M114" s="58" t="s">
        <v>86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15</v>
      </c>
      <c r="G115" s="48" t="s">
        <v>28</v>
      </c>
      <c r="H115" s="53">
        <v>7</v>
      </c>
      <c r="I115" s="48">
        <v>30</v>
      </c>
      <c r="J115" s="48" t="s">
        <v>74</v>
      </c>
      <c r="K115" s="48" t="s">
        <v>75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16</v>
      </c>
      <c r="G116" s="48" t="s">
        <v>28</v>
      </c>
      <c r="H116" s="53">
        <v>7</v>
      </c>
      <c r="I116" s="48">
        <v>30</v>
      </c>
      <c r="J116" s="48" t="s">
        <v>78</v>
      </c>
      <c r="K116" s="48" t="s">
        <v>79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17</v>
      </c>
      <c r="G117" s="48" t="s">
        <v>28</v>
      </c>
      <c r="H117" s="53">
        <v>5</v>
      </c>
      <c r="I117" s="48">
        <v>30</v>
      </c>
      <c r="J117" s="48" t="s">
        <v>80</v>
      </c>
      <c r="K117" s="48" t="s">
        <v>85</v>
      </c>
      <c r="L117" s="58">
        <v>84939831</v>
      </c>
      <c r="M117" s="58" t="s">
        <v>86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18</v>
      </c>
      <c r="G118" s="48" t="s">
        <v>28</v>
      </c>
      <c r="H118" s="53">
        <v>6.5</v>
      </c>
      <c r="I118" s="48">
        <v>30</v>
      </c>
      <c r="J118" s="48" t="s">
        <v>105</v>
      </c>
      <c r="K118" s="48" t="s">
        <v>77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19</v>
      </c>
      <c r="G119" s="48" t="s">
        <v>28</v>
      </c>
      <c r="H119" s="53">
        <v>6.5</v>
      </c>
      <c r="I119" s="48">
        <v>30</v>
      </c>
      <c r="J119" s="48" t="s">
        <v>74</v>
      </c>
      <c r="K119" s="48" t="s">
        <v>75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20</v>
      </c>
      <c r="G120" s="48" t="s">
        <v>28</v>
      </c>
      <c r="H120" s="53">
        <v>7</v>
      </c>
      <c r="I120" s="48">
        <v>30</v>
      </c>
      <c r="J120" s="48" t="s">
        <v>74</v>
      </c>
      <c r="K120" s="48" t="s">
        <v>75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21</v>
      </c>
      <c r="G121" s="48" t="s">
        <v>28</v>
      </c>
      <c r="H121" s="53">
        <v>6</v>
      </c>
      <c r="I121" s="48">
        <v>30</v>
      </c>
      <c r="J121" s="48" t="s">
        <v>82</v>
      </c>
      <c r="K121" s="48" t="s">
        <v>83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22</v>
      </c>
      <c r="G122" s="48" t="s">
        <v>28</v>
      </c>
      <c r="H122" s="53">
        <v>7.5</v>
      </c>
      <c r="I122" s="48">
        <v>30</v>
      </c>
      <c r="J122" s="48" t="s">
        <v>74</v>
      </c>
      <c r="K122" s="48" t="s">
        <v>75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23</v>
      </c>
      <c r="G123" s="48" t="s">
        <v>28</v>
      </c>
      <c r="H123" s="53">
        <v>6</v>
      </c>
      <c r="I123" s="48">
        <v>30</v>
      </c>
      <c r="J123" s="48" t="s">
        <v>76</v>
      </c>
      <c r="K123" s="48" t="s">
        <v>77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24</v>
      </c>
      <c r="G124" s="48" t="s">
        <v>28</v>
      </c>
      <c r="H124" s="53">
        <v>5.5</v>
      </c>
      <c r="I124" s="48">
        <v>30</v>
      </c>
      <c r="J124" s="48" t="s">
        <v>80</v>
      </c>
      <c r="K124" s="48" t="s">
        <v>85</v>
      </c>
      <c r="L124" s="58">
        <v>140756519</v>
      </c>
      <c r="M124" s="58" t="s">
        <v>86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25</v>
      </c>
      <c r="G125" s="48" t="s">
        <v>28</v>
      </c>
      <c r="H125" s="53">
        <v>7.5</v>
      </c>
      <c r="I125" s="48">
        <v>30</v>
      </c>
      <c r="J125" s="48" t="s">
        <v>74</v>
      </c>
      <c r="K125" s="48" t="s">
        <v>75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26</v>
      </c>
      <c r="G126" s="48" t="s">
        <v>28</v>
      </c>
      <c r="H126" s="53">
        <v>5.5</v>
      </c>
      <c r="I126" s="48">
        <v>30</v>
      </c>
      <c r="J126" s="48" t="s">
        <v>82</v>
      </c>
      <c r="K126" s="48" t="s">
        <v>83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27</v>
      </c>
      <c r="G127" s="48" t="s">
        <v>28</v>
      </c>
      <c r="H127" s="53">
        <v>8</v>
      </c>
      <c r="I127" s="48">
        <v>30</v>
      </c>
      <c r="J127" s="48" t="s">
        <v>74</v>
      </c>
      <c r="K127" s="48" t="s">
        <v>75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46" t="s">
        <v>124</v>
      </c>
      <c r="C128" s="46" t="s">
        <v>26</v>
      </c>
      <c r="D128" s="46" t="s">
        <v>26</v>
      </c>
      <c r="E128" s="46" t="s">
        <v>26</v>
      </c>
      <c r="F128" s="50" t="s">
        <v>26</v>
      </c>
      <c r="G128" s="51" t="s">
        <v>26</v>
      </c>
      <c r="H128" s="55" t="s">
        <v>26</v>
      </c>
      <c r="I128" s="51" t="s">
        <v>26</v>
      </c>
      <c r="J128" s="51" t="s">
        <v>26</v>
      </c>
      <c r="K128" s="51" t="s">
        <v>26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 t="s">
        <v>125</v>
      </c>
      <c r="C129" s="37" t="s">
        <v>38</v>
      </c>
      <c r="D129" s="37" t="s">
        <v>21</v>
      </c>
      <c r="E129" s="37" t="s">
        <v>6</v>
      </c>
      <c r="F129" s="48">
        <v>1</v>
      </c>
      <c r="G129" s="48" t="s">
        <v>28</v>
      </c>
      <c r="H129" s="53">
        <v>5.5</v>
      </c>
      <c r="I129" s="48">
        <v>30</v>
      </c>
      <c r="J129" s="48" t="s">
        <v>80</v>
      </c>
      <c r="K129" s="48" t="s">
        <v>85</v>
      </c>
      <c r="L129" s="58">
        <v>59573982</v>
      </c>
      <c r="M129" s="58" t="s">
        <v>86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2</v>
      </c>
      <c r="G130" s="48" t="s">
        <v>99</v>
      </c>
      <c r="H130" s="53">
        <v>5</v>
      </c>
      <c r="I130" s="48">
        <v>30</v>
      </c>
      <c r="J130" s="48" t="s">
        <v>80</v>
      </c>
      <c r="K130" s="48" t="s">
        <v>85</v>
      </c>
      <c r="L130" s="58">
        <v>18000438</v>
      </c>
      <c r="M130" s="58" t="s">
        <v>86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3</v>
      </c>
      <c r="G131" s="48" t="s">
        <v>99</v>
      </c>
      <c r="H131" s="53">
        <v>6</v>
      </c>
      <c r="I131" s="48">
        <v>30</v>
      </c>
      <c r="J131" s="48" t="s">
        <v>80</v>
      </c>
      <c r="K131" s="48" t="s">
        <v>81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4</v>
      </c>
      <c r="G132" s="48" t="s">
        <v>28</v>
      </c>
      <c r="H132" s="53">
        <v>6</v>
      </c>
      <c r="I132" s="48">
        <v>30</v>
      </c>
      <c r="J132" s="48" t="s">
        <v>76</v>
      </c>
      <c r="K132" s="48" t="s">
        <v>77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5</v>
      </c>
      <c r="G133" s="48" t="s">
        <v>99</v>
      </c>
      <c r="H133" s="53">
        <v>6</v>
      </c>
      <c r="I133" s="48">
        <v>30</v>
      </c>
      <c r="J133" s="48" t="s">
        <v>80</v>
      </c>
      <c r="K133" s="48" t="s">
        <v>85</v>
      </c>
      <c r="L133" s="58">
        <v>14195271</v>
      </c>
      <c r="M133" s="58" t="s">
        <v>86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6</v>
      </c>
      <c r="G134" s="48" t="s">
        <v>28</v>
      </c>
      <c r="H134" s="53">
        <v>6</v>
      </c>
      <c r="I134" s="48">
        <v>30</v>
      </c>
      <c r="J134" s="48" t="s">
        <v>76</v>
      </c>
      <c r="K134" s="48" t="s">
        <v>77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7</v>
      </c>
      <c r="G135" s="48" t="s">
        <v>35</v>
      </c>
      <c r="H135" s="53" t="s">
        <v>23</v>
      </c>
      <c r="I135" s="48" t="s">
        <v>23</v>
      </c>
      <c r="J135" s="48" t="s">
        <v>84</v>
      </c>
      <c r="K135" s="48" t="s">
        <v>75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37"/>
      <c r="F136" s="48">
        <v>8</v>
      </c>
      <c r="G136" s="48" t="s">
        <v>35</v>
      </c>
      <c r="H136" s="53" t="s">
        <v>23</v>
      </c>
      <c r="I136" s="48" t="s">
        <v>23</v>
      </c>
      <c r="J136" s="48" t="s">
        <v>84</v>
      </c>
      <c r="K136" s="48" t="s">
        <v>75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9</v>
      </c>
      <c r="G137" s="48" t="s">
        <v>126</v>
      </c>
      <c r="H137" s="53" t="s">
        <v>23</v>
      </c>
      <c r="I137" s="48" t="s">
        <v>23</v>
      </c>
      <c r="J137" s="48" t="s">
        <v>127</v>
      </c>
      <c r="K137" s="48" t="s">
        <v>128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10</v>
      </c>
      <c r="G138" s="48" t="s">
        <v>35</v>
      </c>
      <c r="H138" s="53" t="s">
        <v>23</v>
      </c>
      <c r="I138" s="48" t="s">
        <v>23</v>
      </c>
      <c r="J138" s="48" t="s">
        <v>84</v>
      </c>
      <c r="K138" s="48" t="s">
        <v>75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37"/>
      <c r="F139" s="48">
        <v>11</v>
      </c>
      <c r="G139" s="48" t="s">
        <v>99</v>
      </c>
      <c r="H139" s="53">
        <v>6</v>
      </c>
      <c r="I139" s="48">
        <v>30</v>
      </c>
      <c r="J139" s="48" t="s">
        <v>78</v>
      </c>
      <c r="K139" s="48" t="s">
        <v>79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37"/>
      <c r="F140" s="48">
        <v>12</v>
      </c>
      <c r="G140" s="48" t="s">
        <v>28</v>
      </c>
      <c r="H140" s="53">
        <v>6.5</v>
      </c>
      <c r="I140" s="48">
        <v>30</v>
      </c>
      <c r="J140" s="48" t="s">
        <v>74</v>
      </c>
      <c r="K140" s="48" t="s">
        <v>75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37"/>
      <c r="F141" s="48">
        <v>13</v>
      </c>
      <c r="G141" s="48" t="s">
        <v>28</v>
      </c>
      <c r="H141" s="53">
        <v>6.5</v>
      </c>
      <c r="I141" s="48">
        <v>30</v>
      </c>
      <c r="J141" s="48" t="s">
        <v>114</v>
      </c>
      <c r="K141" s="48" t="s">
        <v>85</v>
      </c>
      <c r="L141" s="58">
        <v>7761429</v>
      </c>
      <c r="M141" s="58" t="s">
        <v>86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14</v>
      </c>
      <c r="G142" s="48" t="s">
        <v>35</v>
      </c>
      <c r="H142" s="53" t="s">
        <v>23</v>
      </c>
      <c r="I142" s="48" t="s">
        <v>23</v>
      </c>
      <c r="J142" s="48" t="s">
        <v>97</v>
      </c>
      <c r="K142" s="48" t="s">
        <v>111</v>
      </c>
      <c r="L142" s="58" t="s">
        <v>98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15</v>
      </c>
      <c r="G143" s="48" t="s">
        <v>35</v>
      </c>
      <c r="H143" s="53" t="s">
        <v>23</v>
      </c>
      <c r="I143" s="48" t="s">
        <v>23</v>
      </c>
      <c r="J143" s="48" t="s">
        <v>97</v>
      </c>
      <c r="K143" s="48" t="s">
        <v>111</v>
      </c>
      <c r="L143" s="58" t="s">
        <v>98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16</v>
      </c>
      <c r="G144" s="48" t="s">
        <v>28</v>
      </c>
      <c r="H144" s="53">
        <v>6.5</v>
      </c>
      <c r="I144" s="48">
        <v>30</v>
      </c>
      <c r="J144" s="48" t="s">
        <v>74</v>
      </c>
      <c r="K144" s="48" t="s">
        <v>75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">
        <v>129</v>
      </c>
      <c r="C145" s="46" t="s">
        <v>26</v>
      </c>
      <c r="D145" s="46" t="s">
        <v>26</v>
      </c>
      <c r="E145" s="46" t="s">
        <v>26</v>
      </c>
      <c r="F145" s="50" t="s">
        <v>26</v>
      </c>
      <c r="G145" s="51" t="s">
        <v>26</v>
      </c>
      <c r="H145" s="55" t="s">
        <v>26</v>
      </c>
      <c r="I145" s="51" t="s">
        <v>26</v>
      </c>
      <c r="J145" s="51" t="s">
        <v>26</v>
      </c>
      <c r="K145" s="51" t="s">
        <v>26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 t="s">
        <v>130</v>
      </c>
      <c r="C146" s="37" t="s">
        <v>49</v>
      </c>
      <c r="D146" s="37" t="s">
        <v>21</v>
      </c>
      <c r="E146" s="37" t="s">
        <v>6</v>
      </c>
      <c r="F146" s="48">
        <v>1</v>
      </c>
      <c r="G146" s="48" t="s">
        <v>28</v>
      </c>
      <c r="H146" s="53">
        <v>7</v>
      </c>
      <c r="I146" s="48">
        <v>30</v>
      </c>
      <c r="J146" s="48" t="s">
        <v>74</v>
      </c>
      <c r="K146" s="48" t="s">
        <v>75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2</v>
      </c>
      <c r="G147" s="48" t="s">
        <v>28</v>
      </c>
      <c r="H147" s="53">
        <v>6.5</v>
      </c>
      <c r="I147" s="48">
        <v>30</v>
      </c>
      <c r="J147" s="48" t="s">
        <v>74</v>
      </c>
      <c r="K147" s="48" t="s">
        <v>75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3</v>
      </c>
      <c r="G148" s="48" t="s">
        <v>131</v>
      </c>
      <c r="H148" s="53" t="s">
        <v>23</v>
      </c>
      <c r="I148" s="48" t="s">
        <v>23</v>
      </c>
      <c r="J148" s="48" t="s">
        <v>97</v>
      </c>
      <c r="K148" s="48" t="s">
        <v>79</v>
      </c>
      <c r="L148" s="58" t="s">
        <v>98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4</v>
      </c>
      <c r="G149" s="48" t="s">
        <v>131</v>
      </c>
      <c r="H149" s="53" t="s">
        <v>23</v>
      </c>
      <c r="I149" s="48" t="s">
        <v>23</v>
      </c>
      <c r="J149" s="48" t="s">
        <v>97</v>
      </c>
      <c r="K149" s="48" t="s">
        <v>79</v>
      </c>
      <c r="L149" s="58" t="s">
        <v>98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">
        <v>132</v>
      </c>
      <c r="C150" s="46" t="s">
        <v>26</v>
      </c>
      <c r="D150" s="46" t="s">
        <v>26</v>
      </c>
      <c r="E150" s="46" t="s">
        <v>26</v>
      </c>
      <c r="F150" s="50" t="s">
        <v>26</v>
      </c>
      <c r="G150" s="51" t="s">
        <v>26</v>
      </c>
      <c r="H150" s="55" t="s">
        <v>26</v>
      </c>
      <c r="I150" s="51" t="s">
        <v>26</v>
      </c>
      <c r="J150" s="51" t="s">
        <v>26</v>
      </c>
      <c r="K150" s="51" t="s">
        <v>26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 t="s">
        <v>133</v>
      </c>
      <c r="C151" s="37" t="s">
        <v>55</v>
      </c>
      <c r="D151" s="37" t="s">
        <v>21</v>
      </c>
      <c r="E151" s="37" t="s">
        <v>7</v>
      </c>
      <c r="F151" s="48">
        <v>1</v>
      </c>
      <c r="G151" s="48" t="s">
        <v>57</v>
      </c>
      <c r="H151" s="53">
        <v>3.754</v>
      </c>
      <c r="I151" s="48">
        <v>40</v>
      </c>
      <c r="J151" s="48" t="s">
        <v>78</v>
      </c>
      <c r="K151" s="48" t="s">
        <v>119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2</v>
      </c>
      <c r="G152" s="48" t="s">
        <v>57</v>
      </c>
      <c r="H152" s="53">
        <v>4.7530000000000001</v>
      </c>
      <c r="I152" s="48">
        <v>40</v>
      </c>
      <c r="J152" s="48" t="s">
        <v>74</v>
      </c>
      <c r="K152" s="48" t="s">
        <v>119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3</v>
      </c>
      <c r="G153" s="48" t="s">
        <v>57</v>
      </c>
      <c r="H153" s="53">
        <v>4.7510000000000003</v>
      </c>
      <c r="I153" s="48">
        <v>40</v>
      </c>
      <c r="J153" s="48" t="s">
        <v>78</v>
      </c>
      <c r="K153" s="48" t="s">
        <v>88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4</v>
      </c>
      <c r="G154" s="48" t="s">
        <v>57</v>
      </c>
      <c r="H154" s="53">
        <v>5.0010000000000003</v>
      </c>
      <c r="I154" s="48">
        <v>40</v>
      </c>
      <c r="J154" s="48" t="s">
        <v>78</v>
      </c>
      <c r="K154" s="48" t="s">
        <v>88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">
        <v>134</v>
      </c>
      <c r="C155" s="46" t="s">
        <v>26</v>
      </c>
      <c r="D155" s="46" t="s">
        <v>26</v>
      </c>
      <c r="E155" s="46" t="s">
        <v>26</v>
      </c>
      <c r="F155" s="50" t="s">
        <v>26</v>
      </c>
      <c r="G155" s="51" t="s">
        <v>26</v>
      </c>
      <c r="H155" s="55" t="s">
        <v>26</v>
      </c>
      <c r="I155" s="51" t="s">
        <v>26</v>
      </c>
      <c r="J155" s="51" t="s">
        <v>26</v>
      </c>
      <c r="K155" s="51" t="s">
        <v>26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135</v>
      </c>
      <c r="C156" s="37" t="s">
        <v>61</v>
      </c>
      <c r="D156" s="37" t="s">
        <v>21</v>
      </c>
      <c r="E156" s="37" t="s">
        <v>7</v>
      </c>
      <c r="F156" s="48">
        <v>1</v>
      </c>
      <c r="G156" s="48" t="s">
        <v>57</v>
      </c>
      <c r="H156" s="53">
        <v>4.673</v>
      </c>
      <c r="I156" s="48">
        <v>40</v>
      </c>
      <c r="J156" s="48" t="s">
        <v>74</v>
      </c>
      <c r="K156" s="48" t="s">
        <v>119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2</v>
      </c>
      <c r="G157" s="48" t="s">
        <v>57</v>
      </c>
      <c r="H157" s="53">
        <v>5.984</v>
      </c>
      <c r="I157" s="48">
        <v>40</v>
      </c>
      <c r="J157" s="48" t="s">
        <v>76</v>
      </c>
      <c r="K157" s="48" t="s">
        <v>88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">
        <v>136</v>
      </c>
      <c r="C158" s="46" t="s">
        <v>26</v>
      </c>
      <c r="D158" s="46" t="s">
        <v>26</v>
      </c>
      <c r="E158" s="46" t="s">
        <v>26</v>
      </c>
      <c r="F158" s="50" t="s">
        <v>26</v>
      </c>
      <c r="G158" s="51" t="s">
        <v>26</v>
      </c>
      <c r="H158" s="55" t="s">
        <v>26</v>
      </c>
      <c r="I158" s="51" t="s">
        <v>26</v>
      </c>
      <c r="J158" s="51" t="s">
        <v>26</v>
      </c>
      <c r="K158" s="51" t="s">
        <v>26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137</v>
      </c>
      <c r="C159" s="37" t="s">
        <v>50</v>
      </c>
      <c r="D159" s="37" t="s">
        <v>21</v>
      </c>
      <c r="E159" s="37" t="s">
        <v>6</v>
      </c>
      <c r="F159" s="48">
        <v>1</v>
      </c>
      <c r="G159" s="48" t="s">
        <v>28</v>
      </c>
      <c r="H159" s="53">
        <v>2.5</v>
      </c>
      <c r="I159" s="48">
        <v>30</v>
      </c>
      <c r="J159" s="48" t="s">
        <v>80</v>
      </c>
      <c r="K159" s="48" t="s">
        <v>85</v>
      </c>
      <c r="L159" s="58">
        <v>32474180</v>
      </c>
      <c r="M159" s="58" t="s">
        <v>86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37"/>
      <c r="F160" s="48">
        <v>2</v>
      </c>
      <c r="G160" s="48" t="s">
        <v>28</v>
      </c>
      <c r="H160" s="53">
        <v>6.5</v>
      </c>
      <c r="I160" s="48">
        <v>30</v>
      </c>
      <c r="J160" s="48" t="s">
        <v>138</v>
      </c>
      <c r="K160" s="48" t="s">
        <v>77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37"/>
      <c r="F161" s="48">
        <v>3</v>
      </c>
      <c r="G161" s="48" t="s">
        <v>28</v>
      </c>
      <c r="H161" s="53">
        <v>6.5</v>
      </c>
      <c r="I161" s="48">
        <v>30</v>
      </c>
      <c r="J161" s="48" t="s">
        <v>74</v>
      </c>
      <c r="K161" s="48" t="s">
        <v>75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>
        <v>4</v>
      </c>
      <c r="G162" s="48" t="s">
        <v>28</v>
      </c>
      <c r="H162" s="53">
        <v>7</v>
      </c>
      <c r="I162" s="48">
        <v>30</v>
      </c>
      <c r="J162" s="48" t="s">
        <v>82</v>
      </c>
      <c r="K162" s="48" t="s">
        <v>83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46" t="s">
        <v>139</v>
      </c>
      <c r="C163" s="46" t="s">
        <v>26</v>
      </c>
      <c r="D163" s="46" t="s">
        <v>26</v>
      </c>
      <c r="E163" s="46" t="s">
        <v>26</v>
      </c>
      <c r="F163" s="50" t="s">
        <v>26</v>
      </c>
      <c r="G163" s="51" t="s">
        <v>26</v>
      </c>
      <c r="H163" s="55" t="s">
        <v>26</v>
      </c>
      <c r="I163" s="51" t="s">
        <v>26</v>
      </c>
      <c r="J163" s="51" t="s">
        <v>26</v>
      </c>
      <c r="K163" s="51" t="s">
        <v>26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 t="s">
        <v>140</v>
      </c>
      <c r="C164" s="37" t="s">
        <v>50</v>
      </c>
      <c r="D164" s="37" t="s">
        <v>21</v>
      </c>
      <c r="E164" s="37" t="s">
        <v>7</v>
      </c>
      <c r="F164" s="48">
        <v>1</v>
      </c>
      <c r="G164" s="48" t="s">
        <v>57</v>
      </c>
      <c r="H164" s="53">
        <v>5.2539999999999996</v>
      </c>
      <c r="I164" s="48">
        <v>40</v>
      </c>
      <c r="J164" s="48" t="s">
        <v>78</v>
      </c>
      <c r="K164" s="48" t="s">
        <v>88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46" t="s">
        <v>141</v>
      </c>
      <c r="C165" s="46" t="s">
        <v>26</v>
      </c>
      <c r="D165" s="46" t="s">
        <v>26</v>
      </c>
      <c r="E165" s="46" t="s">
        <v>26</v>
      </c>
      <c r="F165" s="50" t="s">
        <v>26</v>
      </c>
      <c r="G165" s="51" t="s">
        <v>26</v>
      </c>
      <c r="H165" s="55" t="s">
        <v>26</v>
      </c>
      <c r="I165" s="51" t="s">
        <v>26</v>
      </c>
      <c r="J165" s="51" t="s">
        <v>26</v>
      </c>
      <c r="K165" s="51" t="s">
        <v>26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 t="s">
        <v>142</v>
      </c>
      <c r="C166" s="37" t="s">
        <v>61</v>
      </c>
      <c r="D166" s="37" t="s">
        <v>21</v>
      </c>
      <c r="E166" s="37" t="s">
        <v>6</v>
      </c>
      <c r="F166" s="48">
        <v>1</v>
      </c>
      <c r="G166" s="48" t="s">
        <v>28</v>
      </c>
      <c r="H166" s="53">
        <v>6</v>
      </c>
      <c r="I166" s="48">
        <v>30</v>
      </c>
      <c r="J166" s="48" t="s">
        <v>82</v>
      </c>
      <c r="K166" s="48" t="s">
        <v>83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37"/>
      <c r="F167" s="48">
        <v>2</v>
      </c>
      <c r="G167" s="48" t="s">
        <v>28</v>
      </c>
      <c r="H167" s="53">
        <v>6.5</v>
      </c>
      <c r="I167" s="48">
        <v>30</v>
      </c>
      <c r="J167" s="48" t="s">
        <v>74</v>
      </c>
      <c r="K167" s="48" t="s">
        <v>75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37"/>
      <c r="F168" s="48">
        <v>3</v>
      </c>
      <c r="G168" s="48" t="s">
        <v>35</v>
      </c>
      <c r="H168" s="53" t="s">
        <v>23</v>
      </c>
      <c r="I168" s="48" t="s">
        <v>23</v>
      </c>
      <c r="J168" s="48" t="s">
        <v>104</v>
      </c>
      <c r="K168" s="48" t="s">
        <v>85</v>
      </c>
      <c r="L168" s="58">
        <v>16411379</v>
      </c>
      <c r="M168" s="58" t="s">
        <v>86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>
        <v>4</v>
      </c>
      <c r="G169" s="48" t="s">
        <v>28</v>
      </c>
      <c r="H169" s="53">
        <v>6</v>
      </c>
      <c r="I169" s="48">
        <v>30</v>
      </c>
      <c r="J169" s="48" t="s">
        <v>74</v>
      </c>
      <c r="K169" s="48" t="s">
        <v>77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5</v>
      </c>
      <c r="G170" s="48" t="s">
        <v>28</v>
      </c>
      <c r="H170" s="53">
        <v>6</v>
      </c>
      <c r="I170" s="48">
        <v>30</v>
      </c>
      <c r="J170" s="48" t="s">
        <v>74</v>
      </c>
      <c r="K170" s="48" t="s">
        <v>77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6</v>
      </c>
      <c r="G171" s="48" t="s">
        <v>35</v>
      </c>
      <c r="H171" s="53" t="s">
        <v>23</v>
      </c>
      <c r="I171" s="48" t="s">
        <v>23</v>
      </c>
      <c r="J171" s="48" t="s">
        <v>97</v>
      </c>
      <c r="K171" s="48" t="s">
        <v>111</v>
      </c>
      <c r="L171" s="58" t="s">
        <v>98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">
        <v>143</v>
      </c>
      <c r="C172" s="46" t="s">
        <v>26</v>
      </c>
      <c r="D172" s="46" t="s">
        <v>26</v>
      </c>
      <c r="E172" s="46" t="s">
        <v>26</v>
      </c>
      <c r="F172" s="50" t="s">
        <v>26</v>
      </c>
      <c r="G172" s="51" t="s">
        <v>26</v>
      </c>
      <c r="H172" s="55" t="s">
        <v>26</v>
      </c>
      <c r="I172" s="51" t="s">
        <v>26</v>
      </c>
      <c r="J172" s="51" t="s">
        <v>26</v>
      </c>
      <c r="K172" s="51" t="s">
        <v>26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 t="s">
        <v>144</v>
      </c>
      <c r="C173" s="37" t="s">
        <v>145</v>
      </c>
      <c r="D173" s="37" t="s">
        <v>21</v>
      </c>
      <c r="E173" s="37" t="s">
        <v>7</v>
      </c>
      <c r="F173" s="48">
        <v>1</v>
      </c>
      <c r="G173" s="48" t="s">
        <v>57</v>
      </c>
      <c r="H173" s="53">
        <v>5.1669999999999998</v>
      </c>
      <c r="I173" s="48">
        <v>40</v>
      </c>
      <c r="J173" s="48" t="s">
        <v>78</v>
      </c>
      <c r="K173" s="48" t="s">
        <v>146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46" t="s">
        <v>147</v>
      </c>
      <c r="C174" s="46" t="s">
        <v>26</v>
      </c>
      <c r="D174" s="46" t="s">
        <v>26</v>
      </c>
      <c r="E174" s="46" t="s">
        <v>26</v>
      </c>
      <c r="F174" s="50" t="s">
        <v>26</v>
      </c>
      <c r="G174" s="51" t="s">
        <v>26</v>
      </c>
      <c r="H174" s="55" t="s">
        <v>26</v>
      </c>
      <c r="I174" s="51" t="s">
        <v>26</v>
      </c>
      <c r="J174" s="51" t="s">
        <v>26</v>
      </c>
      <c r="K174" s="51" t="s">
        <v>26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 t="s">
        <v>148</v>
      </c>
      <c r="C175" s="37" t="s">
        <v>27</v>
      </c>
      <c r="D175" s="37" t="s">
        <v>21</v>
      </c>
      <c r="E175" s="37" t="s">
        <v>7</v>
      </c>
      <c r="F175" s="48">
        <v>1</v>
      </c>
      <c r="G175" s="48" t="s">
        <v>57</v>
      </c>
      <c r="H175" s="53">
        <v>3.7490000000000001</v>
      </c>
      <c r="I175" s="48">
        <v>40</v>
      </c>
      <c r="J175" s="48" t="s">
        <v>78</v>
      </c>
      <c r="K175" s="48" t="s">
        <v>119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">
        <v>149</v>
      </c>
      <c r="C176" s="46" t="s">
        <v>26</v>
      </c>
      <c r="D176" s="46" t="s">
        <v>26</v>
      </c>
      <c r="E176" s="46" t="s">
        <v>26</v>
      </c>
      <c r="F176" s="50" t="s">
        <v>26</v>
      </c>
      <c r="G176" s="51" t="s">
        <v>26</v>
      </c>
      <c r="H176" s="55" t="s">
        <v>26</v>
      </c>
      <c r="I176" s="51" t="s">
        <v>26</v>
      </c>
      <c r="J176" s="51" t="s">
        <v>26</v>
      </c>
      <c r="K176" s="51" t="s">
        <v>26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150</v>
      </c>
      <c r="C177" s="37" t="s">
        <v>20</v>
      </c>
      <c r="D177" s="37" t="s">
        <v>21</v>
      </c>
      <c r="E177" s="37" t="s">
        <v>7</v>
      </c>
      <c r="F177" s="48">
        <v>1</v>
      </c>
      <c r="G177" s="48" t="s">
        <v>57</v>
      </c>
      <c r="H177" s="53">
        <v>5.7510000000000003</v>
      </c>
      <c r="I177" s="48">
        <v>40</v>
      </c>
      <c r="J177" s="48" t="s">
        <v>76</v>
      </c>
      <c r="K177" s="48" t="s">
        <v>88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46" t="s">
        <v>151</v>
      </c>
      <c r="C178" s="46" t="s">
        <v>26</v>
      </c>
      <c r="D178" s="46" t="s">
        <v>26</v>
      </c>
      <c r="E178" s="46" t="s">
        <v>26</v>
      </c>
      <c r="F178" s="50" t="s">
        <v>26</v>
      </c>
      <c r="G178" s="51" t="s">
        <v>26</v>
      </c>
      <c r="H178" s="55" t="s">
        <v>26</v>
      </c>
      <c r="I178" s="51" t="s">
        <v>26</v>
      </c>
      <c r="J178" s="51" t="s">
        <v>26</v>
      </c>
      <c r="K178" s="51" t="s">
        <v>26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 t="s">
        <v>152</v>
      </c>
      <c r="C179" s="37" t="s">
        <v>145</v>
      </c>
      <c r="D179" s="37" t="s">
        <v>21</v>
      </c>
      <c r="E179" s="37" t="s">
        <v>6</v>
      </c>
      <c r="F179" s="48">
        <v>1</v>
      </c>
      <c r="G179" s="48" t="s">
        <v>28</v>
      </c>
      <c r="H179" s="53">
        <v>6</v>
      </c>
      <c r="I179" s="48">
        <v>30</v>
      </c>
      <c r="J179" s="48" t="s">
        <v>82</v>
      </c>
      <c r="K179" s="48" t="s">
        <v>83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2</v>
      </c>
      <c r="G180" s="48" t="s">
        <v>28</v>
      </c>
      <c r="H180" s="53">
        <v>5.5</v>
      </c>
      <c r="I180" s="48">
        <v>30</v>
      </c>
      <c r="J180" s="48" t="s">
        <v>80</v>
      </c>
      <c r="K180" s="48" t="s">
        <v>85</v>
      </c>
      <c r="L180" s="58">
        <v>90978325</v>
      </c>
      <c r="M180" s="58" t="s">
        <v>86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3</v>
      </c>
      <c r="G181" s="48" t="s">
        <v>28</v>
      </c>
      <c r="H181" s="53">
        <v>6</v>
      </c>
      <c r="I181" s="48">
        <v>30</v>
      </c>
      <c r="J181" s="48" t="s">
        <v>78</v>
      </c>
      <c r="K181" s="48" t="s">
        <v>79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46" t="s">
        <v>153</v>
      </c>
      <c r="C182" s="46" t="s">
        <v>26</v>
      </c>
      <c r="D182" s="46" t="s">
        <v>26</v>
      </c>
      <c r="E182" s="46" t="s">
        <v>26</v>
      </c>
      <c r="F182" s="50" t="s">
        <v>26</v>
      </c>
      <c r="G182" s="51" t="s">
        <v>26</v>
      </c>
      <c r="H182" s="55" t="s">
        <v>26</v>
      </c>
      <c r="I182" s="51" t="s">
        <v>26</v>
      </c>
      <c r="J182" s="51" t="s">
        <v>26</v>
      </c>
      <c r="K182" s="51" t="s">
        <v>26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 t="s">
        <v>154</v>
      </c>
      <c r="C183" s="37" t="s">
        <v>155</v>
      </c>
      <c r="D183" s="37" t="s">
        <v>21</v>
      </c>
      <c r="E183" s="37" t="s">
        <v>8</v>
      </c>
      <c r="F183" s="48">
        <v>1</v>
      </c>
      <c r="G183" s="48" t="s">
        <v>28</v>
      </c>
      <c r="H183" s="53">
        <v>6.8339999999999996</v>
      </c>
      <c r="I183" s="48">
        <v>50</v>
      </c>
      <c r="J183" s="48" t="s">
        <v>156</v>
      </c>
      <c r="K183" s="48" t="s">
        <v>157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46" t="s">
        <v>158</v>
      </c>
      <c r="C184" s="46" t="s">
        <v>26</v>
      </c>
      <c r="D184" s="46" t="s">
        <v>26</v>
      </c>
      <c r="E184" s="46" t="s">
        <v>26</v>
      </c>
      <c r="F184" s="50" t="s">
        <v>26</v>
      </c>
      <c r="G184" s="51" t="s">
        <v>26</v>
      </c>
      <c r="H184" s="55" t="s">
        <v>26</v>
      </c>
      <c r="I184" s="51" t="s">
        <v>26</v>
      </c>
      <c r="J184" s="51" t="s">
        <v>26</v>
      </c>
      <c r="K184" s="51" t="s">
        <v>26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159</v>
      </c>
      <c r="C185" s="37" t="s">
        <v>55</v>
      </c>
      <c r="D185" s="37" t="s">
        <v>21</v>
      </c>
      <c r="E185" s="37" t="s">
        <v>8</v>
      </c>
      <c r="F185" s="48">
        <v>1</v>
      </c>
      <c r="G185" s="48" t="s">
        <v>28</v>
      </c>
      <c r="H185" s="53">
        <v>3.4860000000000002</v>
      </c>
      <c r="I185" s="48">
        <v>50</v>
      </c>
      <c r="J185" s="48" t="s">
        <v>160</v>
      </c>
      <c r="K185" s="48" t="s">
        <v>161</v>
      </c>
      <c r="L185" s="58">
        <v>5932669</v>
      </c>
      <c r="M185" s="58" t="s">
        <v>86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>
        <v>2</v>
      </c>
      <c r="G186" s="48" t="s">
        <v>35</v>
      </c>
      <c r="H186" s="53" t="s">
        <v>23</v>
      </c>
      <c r="I186" s="48" t="s">
        <v>23</v>
      </c>
      <c r="J186" s="48" t="s">
        <v>162</v>
      </c>
      <c r="K186" s="48" t="s">
        <v>157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>
        <v>3</v>
      </c>
      <c r="G187" s="48" t="s">
        <v>28</v>
      </c>
      <c r="H187" s="53">
        <v>6.88</v>
      </c>
      <c r="I187" s="48">
        <v>50</v>
      </c>
      <c r="J187" s="48" t="s">
        <v>156</v>
      </c>
      <c r="K187" s="48" t="s">
        <v>157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>
        <v>4</v>
      </c>
      <c r="G188" s="48" t="s">
        <v>28</v>
      </c>
      <c r="H188" s="53">
        <v>6.7519999999999998</v>
      </c>
      <c r="I188" s="48">
        <v>50</v>
      </c>
      <c r="J188" s="48" t="s">
        <v>156</v>
      </c>
      <c r="K188" s="48" t="s">
        <v>157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>
        <v>5</v>
      </c>
      <c r="G189" s="48" t="s">
        <v>28</v>
      </c>
      <c r="H189" s="53">
        <v>6.76</v>
      </c>
      <c r="I189" s="48">
        <v>50</v>
      </c>
      <c r="J189" s="48" t="s">
        <v>156</v>
      </c>
      <c r="K189" s="48" t="s">
        <v>157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>
        <v>6</v>
      </c>
      <c r="G190" s="48" t="s">
        <v>28</v>
      </c>
      <c r="H190" s="53">
        <v>6.7690000000000001</v>
      </c>
      <c r="I190" s="48">
        <v>50</v>
      </c>
      <c r="J190" s="48" t="s">
        <v>156</v>
      </c>
      <c r="K190" s="48" t="s">
        <v>157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>
        <v>7</v>
      </c>
      <c r="G191" s="48" t="s">
        <v>35</v>
      </c>
      <c r="H191" s="53" t="s">
        <v>23</v>
      </c>
      <c r="I191" s="48" t="s">
        <v>23</v>
      </c>
      <c r="J191" s="48" t="s">
        <v>162</v>
      </c>
      <c r="K191" s="48" t="s">
        <v>157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>
        <v>8</v>
      </c>
      <c r="G192" s="48" t="s">
        <v>28</v>
      </c>
      <c r="H192" s="53">
        <v>6.9710000000000001</v>
      </c>
      <c r="I192" s="48">
        <v>50</v>
      </c>
      <c r="J192" s="48" t="s">
        <v>156</v>
      </c>
      <c r="K192" s="48" t="s">
        <v>157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>
        <v>9</v>
      </c>
      <c r="G193" s="48" t="s">
        <v>28</v>
      </c>
      <c r="H193" s="53">
        <v>6.923</v>
      </c>
      <c r="I193" s="48">
        <v>50</v>
      </c>
      <c r="J193" s="48" t="s">
        <v>156</v>
      </c>
      <c r="K193" s="48" t="s">
        <v>157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>
        <v>10</v>
      </c>
      <c r="G194" s="48" t="s">
        <v>28</v>
      </c>
      <c r="H194" s="53">
        <v>6.9359999999999999</v>
      </c>
      <c r="I194" s="48">
        <v>50</v>
      </c>
      <c r="J194" s="48" t="s">
        <v>156</v>
      </c>
      <c r="K194" s="48" t="s">
        <v>157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>
        <v>11</v>
      </c>
      <c r="G195" s="48" t="s">
        <v>35</v>
      </c>
      <c r="H195" s="53" t="s">
        <v>23</v>
      </c>
      <c r="I195" s="48" t="s">
        <v>23</v>
      </c>
      <c r="J195" s="48" t="s">
        <v>162</v>
      </c>
      <c r="K195" s="48" t="s">
        <v>157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>
        <v>12</v>
      </c>
      <c r="G196" s="48" t="s">
        <v>28</v>
      </c>
      <c r="H196" s="53">
        <v>6.9489999999999998</v>
      </c>
      <c r="I196" s="48">
        <v>50</v>
      </c>
      <c r="J196" s="48" t="s">
        <v>156</v>
      </c>
      <c r="K196" s="48" t="s">
        <v>157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>
        <v>13</v>
      </c>
      <c r="G197" s="48" t="s">
        <v>28</v>
      </c>
      <c r="H197" s="53">
        <v>6.9329999999999998</v>
      </c>
      <c r="I197" s="48">
        <v>50</v>
      </c>
      <c r="J197" s="48" t="s">
        <v>156</v>
      </c>
      <c r="K197" s="48" t="s">
        <v>157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>
        <v>14</v>
      </c>
      <c r="G198" s="48" t="s">
        <v>28</v>
      </c>
      <c r="H198" s="53">
        <v>6.9169999999999998</v>
      </c>
      <c r="I198" s="48">
        <v>50</v>
      </c>
      <c r="J198" s="48" t="s">
        <v>156</v>
      </c>
      <c r="K198" s="48" t="s">
        <v>157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>
        <v>15</v>
      </c>
      <c r="G199" s="48" t="s">
        <v>28</v>
      </c>
      <c r="H199" s="53">
        <v>6.9580000000000002</v>
      </c>
      <c r="I199" s="48">
        <v>50</v>
      </c>
      <c r="J199" s="48" t="s">
        <v>156</v>
      </c>
      <c r="K199" s="48" t="s">
        <v>157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>
        <v>16</v>
      </c>
      <c r="G200" s="48" t="s">
        <v>28</v>
      </c>
      <c r="H200" s="53">
        <v>3.2160000000000002</v>
      </c>
      <c r="I200" s="48">
        <v>50</v>
      </c>
      <c r="J200" s="48" t="s">
        <v>160</v>
      </c>
      <c r="K200" s="48" t="s">
        <v>161</v>
      </c>
      <c r="L200" s="58">
        <v>8551657</v>
      </c>
      <c r="M200" s="58" t="s">
        <v>86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>
        <v>17</v>
      </c>
      <c r="G201" s="48" t="s">
        <v>28</v>
      </c>
      <c r="H201" s="53">
        <v>3.61</v>
      </c>
      <c r="I201" s="48">
        <v>50</v>
      </c>
      <c r="J201" s="48" t="s">
        <v>160</v>
      </c>
      <c r="K201" s="48" t="s">
        <v>161</v>
      </c>
      <c r="L201" s="58">
        <v>1529256</v>
      </c>
      <c r="M201" s="58" t="s">
        <v>86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>
        <v>18</v>
      </c>
      <c r="G202" s="48" t="s">
        <v>28</v>
      </c>
      <c r="H202" s="53">
        <v>6.8310000000000004</v>
      </c>
      <c r="I202" s="48">
        <v>50</v>
      </c>
      <c r="J202" s="48" t="s">
        <v>156</v>
      </c>
      <c r="K202" s="48" t="s">
        <v>157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>
        <v>19</v>
      </c>
      <c r="G203" s="48" t="s">
        <v>28</v>
      </c>
      <c r="H203" s="53">
        <v>7.0739999999999998</v>
      </c>
      <c r="I203" s="48">
        <v>50</v>
      </c>
      <c r="J203" s="48" t="s">
        <v>156</v>
      </c>
      <c r="K203" s="48" t="s">
        <v>157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>
        <v>20</v>
      </c>
      <c r="G204" s="48" t="s">
        <v>28</v>
      </c>
      <c r="H204" s="53">
        <v>6.8940000000000001</v>
      </c>
      <c r="I204" s="48">
        <v>50</v>
      </c>
      <c r="J204" s="48" t="s">
        <v>156</v>
      </c>
      <c r="K204" s="48" t="s">
        <v>157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>
        <v>21</v>
      </c>
      <c r="G205" s="48" t="s">
        <v>28</v>
      </c>
      <c r="H205" s="53">
        <v>6.8940000000000001</v>
      </c>
      <c r="I205" s="48">
        <v>50</v>
      </c>
      <c r="J205" s="48" t="s">
        <v>156</v>
      </c>
      <c r="K205" s="48" t="s">
        <v>157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46" t="s">
        <v>163</v>
      </c>
      <c r="C206" s="46" t="s">
        <v>26</v>
      </c>
      <c r="D206" s="46" t="s">
        <v>26</v>
      </c>
      <c r="E206" s="46" t="s">
        <v>26</v>
      </c>
      <c r="F206" s="50" t="s">
        <v>26</v>
      </c>
      <c r="G206" s="51" t="s">
        <v>26</v>
      </c>
      <c r="H206" s="55" t="s">
        <v>26</v>
      </c>
      <c r="I206" s="51" t="s">
        <v>26</v>
      </c>
      <c r="J206" s="51" t="s">
        <v>26</v>
      </c>
      <c r="K206" s="51" t="s">
        <v>26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thickBot="1" x14ac:dyDescent="0.4">
      <c r="A207" s="37"/>
      <c r="B207" s="47" t="s">
        <v>9</v>
      </c>
      <c r="C207" s="47" t="s">
        <v>26</v>
      </c>
      <c r="D207" s="47" t="s">
        <v>26</v>
      </c>
      <c r="E207" s="47" t="s">
        <v>26</v>
      </c>
      <c r="F207" s="52" t="s">
        <v>26</v>
      </c>
      <c r="G207" s="52" t="s">
        <v>26</v>
      </c>
      <c r="H207" s="56" t="s">
        <v>26</v>
      </c>
      <c r="I207" s="52" t="s">
        <v>26</v>
      </c>
      <c r="J207" s="52" t="s">
        <v>26</v>
      </c>
      <c r="K207" s="52" t="s">
        <v>26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71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4296875" defaultRowHeight="15.75" customHeight="1" x14ac:dyDescent="0.25"/>
  <cols>
    <col min="1" max="1" width="7.453125" customWidth="1"/>
    <col min="2" max="2" width="11.453125" customWidth="1"/>
    <col min="3" max="4" width="7.453125" customWidth="1"/>
    <col min="5" max="5" width="14.1796875" customWidth="1"/>
    <col min="6" max="6" width="15.453125" customWidth="1"/>
    <col min="7" max="7" width="17.7265625" customWidth="1"/>
    <col min="8" max="8" width="18.26953125" customWidth="1"/>
    <col min="9" max="9" width="17.26953125" customWidth="1"/>
    <col min="10" max="10" width="17.1796875" customWidth="1"/>
    <col min="11" max="11" width="16.26953125" customWidth="1"/>
    <col min="12" max="12" width="16.7265625" customWidth="1"/>
    <col min="13" max="14" width="15.453125" customWidth="1"/>
    <col min="15" max="15" width="15.453125" hidden="1" customWidth="1"/>
    <col min="16" max="20" width="15.453125" customWidth="1"/>
    <col min="21" max="22" width="15.453125" hidden="1" customWidth="1"/>
    <col min="23" max="25" width="15.453125" customWidth="1"/>
    <col min="26" max="26" width="15.453125" hidden="1" customWidth="1"/>
    <col min="27" max="31" width="15.453125" customWidth="1"/>
    <col min="32" max="32" width="34.81640625" customWidth="1"/>
    <col min="33" max="34" width="14" customWidth="1"/>
  </cols>
  <sheetData>
    <row r="1" spans="1:34" ht="15.75" customHeight="1" x14ac:dyDescent="0.25">
      <c r="A1" s="13" t="s">
        <v>164</v>
      </c>
      <c r="B1" s="3"/>
      <c r="C1" s="4"/>
      <c r="D1" s="5"/>
      <c r="E1" s="29" t="s">
        <v>165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5">
      <c r="A2" s="13" t="s">
        <v>166</v>
      </c>
      <c r="B2" s="3"/>
      <c r="C2" s="4"/>
      <c r="D2" s="7"/>
      <c r="E2" s="29" t="s">
        <v>167</v>
      </c>
      <c r="F2" s="81"/>
      <c r="G2" s="80"/>
      <c r="H2" s="8"/>
      <c r="I2" s="9" t="s">
        <v>168</v>
      </c>
      <c r="J2" s="10" t="s">
        <v>168</v>
      </c>
      <c r="K2" s="10"/>
      <c r="L2" s="11" t="s">
        <v>169</v>
      </c>
      <c r="M2" s="82" t="s">
        <v>170</v>
      </c>
      <c r="N2" s="83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5">
      <c r="A3" s="13" t="s">
        <v>171</v>
      </c>
      <c r="B3" s="3"/>
      <c r="C3" s="4"/>
      <c r="D3" s="5"/>
      <c r="E3" s="29" t="s">
        <v>172</v>
      </c>
      <c r="F3" s="84"/>
      <c r="G3" s="80"/>
      <c r="H3" s="8"/>
      <c r="I3" s="30"/>
      <c r="J3" s="10" t="s">
        <v>173</v>
      </c>
      <c r="K3" s="10"/>
      <c r="L3" s="12" t="s">
        <v>174</v>
      </c>
      <c r="M3" s="85" t="s">
        <v>175</v>
      </c>
      <c r="N3" s="83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5">
      <c r="A4" s="13"/>
      <c r="B4" s="86"/>
      <c r="C4" s="83"/>
      <c r="D4" s="5"/>
      <c r="E4" s="29" t="s">
        <v>176</v>
      </c>
      <c r="F4" s="24"/>
      <c r="G4" s="25"/>
      <c r="H4" s="8"/>
      <c r="I4" s="31"/>
      <c r="J4" s="10" t="s">
        <v>177</v>
      </c>
      <c r="K4" s="10"/>
      <c r="L4" s="14" t="s">
        <v>178</v>
      </c>
      <c r="M4" s="85" t="s">
        <v>179</v>
      </c>
      <c r="N4" s="83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5">
      <c r="A5" s="13"/>
      <c r="B5" s="5"/>
      <c r="C5" s="5"/>
      <c r="D5" s="5"/>
      <c r="E5" s="29" t="s">
        <v>180</v>
      </c>
      <c r="F5" s="84"/>
      <c r="G5" s="80"/>
      <c r="H5" s="8"/>
      <c r="I5" s="15" t="s">
        <v>181</v>
      </c>
      <c r="J5" s="10" t="s">
        <v>182</v>
      </c>
      <c r="K5" s="10"/>
      <c r="L5" s="26" t="s">
        <v>183</v>
      </c>
      <c r="M5" s="28" t="s">
        <v>184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5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185</v>
      </c>
      <c r="P6" s="8"/>
      <c r="Q6" s="8"/>
      <c r="R6" s="8"/>
      <c r="S6" s="8"/>
      <c r="T6" s="17"/>
      <c r="U6" s="16" t="s">
        <v>186</v>
      </c>
      <c r="V6" s="16" t="s">
        <v>187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5">
      <c r="A7" s="18"/>
      <c r="B7" s="18"/>
      <c r="C7" s="18"/>
      <c r="D7" s="18"/>
      <c r="E7" s="32" t="e">
        <f>#REF!&amp;" ("&amp;#REF!&amp;")"</f>
        <v>#REF!</v>
      </c>
      <c r="F7" s="19" t="s">
        <v>188</v>
      </c>
      <c r="G7" s="19" t="s">
        <v>189</v>
      </c>
      <c r="H7" s="19" t="s">
        <v>190</v>
      </c>
      <c r="I7" s="19" t="s">
        <v>191</v>
      </c>
      <c r="J7" s="19" t="s">
        <v>192</v>
      </c>
      <c r="K7" s="19" t="s">
        <v>193</v>
      </c>
      <c r="L7" s="19" t="s">
        <v>194</v>
      </c>
      <c r="M7" s="19" t="s">
        <v>195</v>
      </c>
      <c r="N7" s="19" t="s">
        <v>196</v>
      </c>
      <c r="O7" s="33" t="s">
        <v>197</v>
      </c>
      <c r="P7" s="19" t="s">
        <v>198</v>
      </c>
      <c r="Q7" s="19" t="s">
        <v>199</v>
      </c>
      <c r="R7" s="19" t="s">
        <v>200</v>
      </c>
      <c r="S7" s="19" t="s">
        <v>201</v>
      </c>
      <c r="T7" s="19" t="s">
        <v>202</v>
      </c>
      <c r="U7" s="19" t="s">
        <v>203</v>
      </c>
      <c r="V7" s="19" t="s">
        <v>204</v>
      </c>
      <c r="W7" s="19" t="s">
        <v>205</v>
      </c>
      <c r="X7" s="19" t="s">
        <v>206</v>
      </c>
      <c r="Y7" s="19" t="s">
        <v>207</v>
      </c>
      <c r="Z7" s="19" t="s">
        <v>208</v>
      </c>
      <c r="AA7" s="19" t="s">
        <v>209</v>
      </c>
      <c r="AB7" s="19" t="s">
        <v>210</v>
      </c>
      <c r="AC7" s="19" t="s">
        <v>211</v>
      </c>
      <c r="AD7" s="19" t="s">
        <v>212</v>
      </c>
      <c r="AE7" s="19" t="s">
        <v>213</v>
      </c>
      <c r="AF7" s="8"/>
      <c r="AG7" s="8"/>
      <c r="AH7" s="8"/>
    </row>
    <row r="8" spans="1:34" ht="15.75" customHeight="1" x14ac:dyDescent="0.25">
      <c r="A8" s="20" t="s">
        <v>214</v>
      </c>
      <c r="B8" s="20" t="s">
        <v>215</v>
      </c>
      <c r="C8" s="20" t="s">
        <v>202</v>
      </c>
      <c r="D8" s="20" t="s">
        <v>216</v>
      </c>
      <c r="E8" s="34"/>
      <c r="F8" s="87" t="s">
        <v>217</v>
      </c>
      <c r="G8" s="79"/>
      <c r="H8" s="79"/>
      <c r="I8" s="79"/>
      <c r="J8" s="79"/>
      <c r="K8" s="79"/>
      <c r="L8" s="79"/>
      <c r="M8" s="79"/>
      <c r="N8" s="79"/>
      <c r="O8" s="79"/>
      <c r="P8" s="80"/>
      <c r="Q8" s="88" t="s">
        <v>218</v>
      </c>
      <c r="R8" s="79"/>
      <c r="S8" s="79"/>
      <c r="T8" s="80"/>
      <c r="U8" s="35"/>
      <c r="V8" s="35"/>
      <c r="W8" s="78" t="s">
        <v>219</v>
      </c>
      <c r="X8" s="79"/>
      <c r="Y8" s="79"/>
      <c r="Z8" s="79"/>
      <c r="AA8" s="79"/>
      <c r="AB8" s="79"/>
      <c r="AC8" s="79"/>
      <c r="AD8" s="79"/>
      <c r="AE8" s="80"/>
      <c r="AF8" s="8"/>
      <c r="AG8" s="8"/>
      <c r="AH8" s="8"/>
    </row>
    <row r="9" spans="1:34" ht="15.75" customHeight="1" x14ac:dyDescent="0.25">
      <c r="A9" s="5"/>
      <c r="B9" s="5"/>
      <c r="C9" s="5"/>
      <c r="D9" s="5"/>
      <c r="E9" s="23" t="s">
        <v>220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5">
      <c r="A10" s="21" t="s">
        <v>221</v>
      </c>
      <c r="B10" s="21" t="s">
        <v>221</v>
      </c>
      <c r="C10" s="21" t="s">
        <v>221</v>
      </c>
      <c r="D10" s="21" t="s">
        <v>221</v>
      </c>
      <c r="E10" s="27" t="s">
        <v>222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5">
      <c r="A11" s="21" t="s">
        <v>221</v>
      </c>
      <c r="B11" s="21" t="s">
        <v>221</v>
      </c>
      <c r="C11" s="21" t="s">
        <v>221</v>
      </c>
      <c r="D11" s="21" t="s">
        <v>221</v>
      </c>
      <c r="E11" s="27" t="s">
        <v>223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5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5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5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5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224</v>
      </c>
      <c r="AE16" s="8" t="s">
        <v>224</v>
      </c>
      <c r="AF16" s="8" t="s">
        <v>224</v>
      </c>
      <c r="AG16" s="8"/>
      <c r="AH16" s="8" t="s">
        <v>224</v>
      </c>
    </row>
    <row r="21" spans="12:12" ht="15.75" customHeight="1" x14ac:dyDescent="0.25">
      <c r="L21" s="8" t="s">
        <v>224</v>
      </c>
    </row>
    <row r="31" spans="12:12" ht="12.5" x14ac:dyDescent="0.25"/>
    <row r="32" spans="12:12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</sheetData>
  <mergeCells count="10">
    <mergeCell ref="B4:C4"/>
    <mergeCell ref="M4:N4"/>
    <mergeCell ref="F5:G5"/>
    <mergeCell ref="F8:P8"/>
    <mergeCell ref="Q8:T8"/>
    <mergeCell ref="W8:AE8"/>
    <mergeCell ref="F2:G2"/>
    <mergeCell ref="M2:N2"/>
    <mergeCell ref="F3:G3"/>
    <mergeCell ref="M3:N3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AZS6SFW4AK2Z-1321766168-214</_dlc_DocId>
    <_dlc_DocIdUrl xmlns="de691e59-5010-4ecb-9782-7a5fcd7f2ee7">
      <Url>https://cms.ginniemae.gov/data_and_reports/reporting/_layouts/15/DocIdRedir.aspx?ID=AZS6SFW4AK2Z-1321766168-214</Url>
      <Description>AZS6SFW4AK2Z-1321766168-214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Props1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26EC145-8E96-4ECA-98BD-846171B3531A}"/>
</file>

<file path=customXml/itemProps4.xml><?xml version="1.0" encoding="utf-8"?>
<ds:datastoreItem xmlns:ds="http://schemas.openxmlformats.org/officeDocument/2006/customXml" ds:itemID="{CE4F4229-F1AF-4356-A40B-F2B0CB1907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69fb3cda-731b-4ba9-a343-64f4efd976f4"/>
    <ds:schemaRef ds:uri="http://schemas.microsoft.com/office/infopath/2007/PartnerControls"/>
    <ds:schemaRef ds:uri="http://schemas.openxmlformats.org/package/2006/metadata/core-properties"/>
    <ds:schemaRef ds:uri="b3df3de6-2c12-4bb7-8147-abf59427e194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Issuance Summary March</vt:lpstr>
      <vt:lpstr>Issuance Summary April</vt:lpstr>
      <vt:lpstr>2021-192 (NOM)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Beitler</dc:creator>
  <cp:keywords/>
  <dc:description/>
  <cp:lastModifiedBy>Jordan Beitler (US)</cp:lastModifiedBy>
  <cp:revision/>
  <cp:lastPrinted>2025-03-25T20:51:48Z</cp:lastPrinted>
  <dcterms:created xsi:type="dcterms:W3CDTF">2024-05-16T15:30:08Z</dcterms:created>
  <dcterms:modified xsi:type="dcterms:W3CDTF">2025-03-25T20:52:07Z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470f5cff-d440-4b31-b9db-d3d5803fe454</vt:lpwstr>
  </property>
  <property fmtid="{D5CDD505-2E9C-101B-9397-08002B2CF9AE}" pid="4" name="MediaServiceImageTags">
    <vt:lpwstr/>
  </property>
</Properties>
</file>