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nnie Mae\Live Transactions\2025\2025-02 - February\Deliverables\"/>
    </mc:Choice>
  </mc:AlternateContent>
  <xr:revisionPtr revIDLastSave="0" documentId="13_ncr:1_{A40ADABF-69C3-4F43-9D98-4EFC74340787}" xr6:coauthVersionLast="47" xr6:coauthVersionMax="47" xr10:uidLastSave="{00000000-0000-0000-0000-000000000000}"/>
  <bookViews>
    <workbookView xWindow="-9100" yWindow="-21710" windowWidth="51820" windowHeight="21100" xr2:uid="{00000000-000D-0000-FFFF-FFFF00000000}"/>
  </bookViews>
  <sheets>
    <sheet name="Issuance Summary February" sheetId="17" r:id="rId1"/>
    <sheet name="Issuance Summary April" sheetId="16" state="hidden" r:id="rId2"/>
    <sheet name="2021-192 (NOM)" sheetId="15" state="hidden" r:id="rId3"/>
  </sheet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6" i="17" l="1"/>
  <c r="L166" i="17"/>
  <c r="L83" i="17" l="1"/>
  <c r="B138" i="17" l="1"/>
  <c r="M138" i="17"/>
  <c r="L138" i="17"/>
  <c r="M148" i="17" l="1"/>
  <c r="L148" i="17"/>
  <c r="B142" i="17"/>
  <c r="E142" i="17"/>
  <c r="L142" i="17"/>
  <c r="M142" i="17"/>
  <c r="M134" i="17"/>
  <c r="L134" i="17"/>
  <c r="M127" i="17"/>
  <c r="L127" i="17"/>
  <c r="M43" i="17"/>
  <c r="L43" i="17"/>
  <c r="L106" i="17"/>
  <c r="M18" i="17"/>
  <c r="L18" i="17"/>
  <c r="E166" i="17"/>
  <c r="B166" i="17"/>
  <c r="E148" i="17"/>
  <c r="B148" i="17"/>
  <c r="M140" i="17"/>
  <c r="L140" i="17"/>
  <c r="E140" i="17"/>
  <c r="B140" i="17"/>
  <c r="M106" i="17"/>
  <c r="M122" i="17"/>
  <c r="L122" i="17"/>
  <c r="M117" i="17"/>
  <c r="L117" i="17"/>
  <c r="M115" i="17"/>
  <c r="L115" i="17"/>
  <c r="M109" i="17"/>
  <c r="L109" i="17"/>
  <c r="M89" i="17"/>
  <c r="L89" i="17"/>
  <c r="M80" i="17"/>
  <c r="L80" i="17"/>
  <c r="M74" i="17"/>
  <c r="L74" i="17"/>
  <c r="M48" i="17"/>
  <c r="L48" i="17"/>
  <c r="M32" i="17"/>
  <c r="L32" i="17"/>
  <c r="E18" i="17" l="1"/>
  <c r="E32" i="17"/>
  <c r="E43" i="17"/>
  <c r="E48" i="17"/>
  <c r="E74" i="17"/>
  <c r="E80" i="17"/>
  <c r="E89" i="17"/>
  <c r="E106" i="17"/>
  <c r="E109" i="17"/>
  <c r="E115" i="17"/>
  <c r="E117" i="17"/>
  <c r="E122" i="17"/>
  <c r="E127" i="17"/>
  <c r="E134" i="17"/>
  <c r="E138" i="17"/>
  <c r="B109" i="17"/>
  <c r="C9" i="17" l="1"/>
  <c r="C8" i="17"/>
  <c r="C7" i="17"/>
  <c r="B18" i="17"/>
  <c r="B32" i="17"/>
  <c r="B127" i="17"/>
  <c r="B134" i="17"/>
  <c r="B122" i="17"/>
  <c r="B117" i="17"/>
  <c r="B115" i="17"/>
  <c r="B106" i="17"/>
  <c r="B89" i="17"/>
  <c r="B80" i="17"/>
  <c r="B74" i="17"/>
  <c r="B48" i="17"/>
  <c r="B43" i="17"/>
  <c r="M167" i="17" l="1"/>
  <c r="L167" i="17"/>
  <c r="E9" i="17"/>
  <c r="D9" i="17"/>
  <c r="E8" i="17"/>
  <c r="D8" i="17"/>
  <c r="E7" i="17"/>
  <c r="D7" i="17"/>
  <c r="C10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<sst xmlns="http://schemas.openxmlformats.org/spreadsheetml/2006/main" count="1719" uniqueCount="275">
  <si>
    <r>
      <rPr>
        <b/>
        <sz val="18"/>
        <color rgb="FF4472C4"/>
        <rFont val="Arial"/>
        <family val="2"/>
      </rPr>
      <t>February 2025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</si>
  <si>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</si>
  <si>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</si>
  <si>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</si>
  <si>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</si>
  <si>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</si>
  <si>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</si>
  <si>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</si>
  <si>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</si>
  <si>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</si>
  <si>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</si>
  <si>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</si>
  <si>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</si>
  <si>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</si>
  <si>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</si>
  <si>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</si>
  <si>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</si>
  <si>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</si>
  <si>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</si>
  <si>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</si>
  <si>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2025-021</t>
  </si>
  <si>
    <t>BMO Capital Markets Corp.</t>
  </si>
  <si>
    <t>U.S. Bank National Association</t>
  </si>
  <si>
    <t>G2</t>
  </si>
  <si>
    <t>PAC/AD/SUP</t>
  </si>
  <si>
    <t>FIX/FLT/INV/IO/Z</t>
  </si>
  <si>
    <t> </t>
  </si>
  <si>
    <t>2025-022</t>
  </si>
  <si>
    <t>Goldman Sachs &amp; Co. LLC</t>
  </si>
  <si>
    <t>PT</t>
  </si>
  <si>
    <t>FLT/INV/IO</t>
  </si>
  <si>
    <t>FIX/Z/FLT/INV/IO</t>
  </si>
  <si>
    <t>SEQ/AD</t>
  </si>
  <si>
    <t>FIX/Z</t>
  </si>
  <si>
    <t>SUP/TAC/AD</t>
  </si>
  <si>
    <t>FIX/FLT/Z/INV/IO</t>
  </si>
  <si>
    <t>SEQ</t>
  </si>
  <si>
    <t>FIX</t>
  </si>
  <si>
    <t>PT/SEQ/AD</t>
  </si>
  <si>
    <t>FLT/INV/IO/FIX/Z</t>
  </si>
  <si>
    <t>2025-023</t>
  </si>
  <si>
    <t>Morgan Stanley &amp; Co. LLC</t>
  </si>
  <si>
    <t>G1</t>
  </si>
  <si>
    <t>SEQ/PT</t>
  </si>
  <si>
    <t>FIX/WAC/IO/DLY</t>
  </si>
  <si>
    <t>Barclays Capital Inc.</t>
  </si>
  <si>
    <t>FIX/FLT/INV/IO</t>
  </si>
  <si>
    <t>Mizuho Securities USA LLC</t>
  </si>
  <si>
    <t>SC/G2</t>
  </si>
  <si>
    <t>N/A</t>
  </si>
  <si>
    <t>INV/IO</t>
  </si>
  <si>
    <t>INV/IO/FLT</t>
  </si>
  <si>
    <t>PAC I/PAC II/SUP/PT</t>
  </si>
  <si>
    <t>FIX/IO</t>
  </si>
  <si>
    <t>SEQ/AD/PT</t>
  </si>
  <si>
    <t>SC/SEQ</t>
  </si>
  <si>
    <t>SC/AD/SEQ</t>
  </si>
  <si>
    <t>G1/G2</t>
  </si>
  <si>
    <t>Citigroup Global Markets Inc.</t>
  </si>
  <si>
    <t xml:space="preserve"> -   </t>
  </si>
  <si>
    <t>FIX/Z/IO</t>
  </si>
  <si>
    <t>SC/PT</t>
  </si>
  <si>
    <t>BofA Securities, Inc.</t>
  </si>
  <si>
    <t>BNP Paribas Securities Corp.</t>
  </si>
  <si>
    <t>J.P. Morgan Securities LLC</t>
  </si>
  <si>
    <t>WAC/IO/DLY</t>
  </si>
  <si>
    <t>Wells Fargo Bank, N.A.</t>
  </si>
  <si>
    <t>FLT/FIX/Z/INV/IO</t>
  </si>
  <si>
    <t>Jefferies LLC</t>
  </si>
  <si>
    <t>The Bank of New York Mellon Trust Company, N.A.</t>
  </si>
  <si>
    <t xml:space="preserve">SEQ  </t>
  </si>
  <si>
    <t>Santander US Capital Markets LLC</t>
  </si>
  <si>
    <t>PNC Capital Markets LLC</t>
  </si>
  <si>
    <t>HPT</t>
  </si>
  <si>
    <t>FLT/HWAC/HZ/IO/DLY</t>
  </si>
  <si>
    <t>HWAC/IO/DLY/FLT/HZ</t>
  </si>
  <si>
    <t>SC/CPT/HPT</t>
  </si>
  <si>
    <t>NTL(SC/HPT)</t>
  </si>
  <si>
    <t>HWAC/IO/DLY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</si>
  <si>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</si>
  <si>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</si>
  <si>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</si>
  <si>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</si>
  <si>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</si>
  <si>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</si>
  <si>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</si>
  <si>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</si>
  <si>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</si>
  <si>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</si>
  <si>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</si>
  <si>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</si>
  <si>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</si>
  <si>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</si>
  <si>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</si>
  <si>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</si>
  <si>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</si>
  <si>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</si>
  <si>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</si>
  <si>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</si>
  <si>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</si>
  <si>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</si>
  <si>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</si>
  <si>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</si>
  <si>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</si>
  <si>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</si>
  <si>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</si>
  <si>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</si>
  <si>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</si>
  <si>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</si>
  <si>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</si>
  <si>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</si>
  <si>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</si>
  <si>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</si>
  <si>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</si>
  <si>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</si>
  <si>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</si>
  <si>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</si>
  <si>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</si>
  <si>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</si>
  <si>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</si>
  <si>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</si>
  <si>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</si>
  <si>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</si>
  <si>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</si>
  <si>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</si>
  <si>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</si>
  <si>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</si>
  <si>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</si>
  <si>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</si>
  <si>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</si>
  <si>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</si>
  <si>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</si>
  <si>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</si>
  <si>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</si>
  <si>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</si>
  <si>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</si>
  <si>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</si>
  <si>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</si>
  <si>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</si>
  <si>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</si>
  <si>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</si>
  <si>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</si>
  <si>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</si>
  <si>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</si>
  <si>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</si>
  <si>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</si>
  <si>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</si>
  <si>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</si>
  <si>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</si>
  <si>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</si>
  <si>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>Nomura Securities International, Inc.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</si>
  <si>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</si>
  <si>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</si>
  <si>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</si>
  <si>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</si>
  <si>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</si>
  <si>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</si>
  <si>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</si>
  <si>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</si>
  <si>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</si>
  <si>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</si>
  <si>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</si>
  <si>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</si>
  <si>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</si>
  <si>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</si>
  <si>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</si>
  <si>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</si>
  <si>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</si>
  <si>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</si>
  <si>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</si>
  <si>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</si>
  <si>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</si>
  <si>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</si>
  <si>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</si>
  <si>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</si>
  <si>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</si>
  <si>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</si>
  <si>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</si>
  <si>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</si>
  <si>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</si>
  <si>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</si>
  <si>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</si>
  <si>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</si>
  <si>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</si>
  <si>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</si>
  <si>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</si>
  <si>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</si>
  <si>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</si>
  <si>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</si>
  <si>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</si>
  <si>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</si>
  <si>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</si>
  <si>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</si>
  <si>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</si>
  <si>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</si>
  <si>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</si>
  <si>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</si>
  <si>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</si>
  <si>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</si>
  <si>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</si>
  <si>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</si>
  <si>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</si>
  <si>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</si>
  <si>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</si>
  <si>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</si>
  <si>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</si>
  <si>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</si>
  <si>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</si>
  <si>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</si>
  <si>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</si>
  <si>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</si>
  <si>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</si>
  <si>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</si>
  <si>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</si>
  <si>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</si>
  <si>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</si>
  <si>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</si>
  <si>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</si>
  <si>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</si>
  <si>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</si>
  <si>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</si>
  <si>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</si>
  <si>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</si>
  <si>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</si>
  <si>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</si>
  <si>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</si>
  <si>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</si>
  <si>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</si>
  <si>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</si>
  <si>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2025-024</t>
  </si>
  <si>
    <t>2025-025</t>
  </si>
  <si>
    <t>2025-026</t>
  </si>
  <si>
    <t>2025-029</t>
  </si>
  <si>
    <t>2025-027</t>
  </si>
  <si>
    <t>2025-028</t>
  </si>
  <si>
    <t>Bank of America, N.A.</t>
  </si>
  <si>
    <t>2025-030</t>
  </si>
  <si>
    <t>2025-031</t>
  </si>
  <si>
    <t>2025-032</t>
  </si>
  <si>
    <t>2025-033</t>
  </si>
  <si>
    <t>2025-034</t>
  </si>
  <si>
    <t>2025-035</t>
  </si>
  <si>
    <t>2025-036</t>
  </si>
  <si>
    <t>StoneX Financial Inc.</t>
  </si>
  <si>
    <t>2025-037</t>
  </si>
  <si>
    <t>2025-H04</t>
  </si>
  <si>
    <t>2025-H05</t>
  </si>
  <si>
    <t>PT/SEQ</t>
  </si>
  <si>
    <t>PT/SUP/PAC/AD</t>
  </si>
  <si>
    <t>FLT/T/IO/INV</t>
  </si>
  <si>
    <t>SEQ/PT/AD</t>
  </si>
  <si>
    <t>FIX/INV/IO/Z/FLT</t>
  </si>
  <si>
    <t>SC/G1</t>
  </si>
  <si>
    <t>PT/PAC/AD/SUP</t>
  </si>
  <si>
    <t>PT/PAC/SUP</t>
  </si>
  <si>
    <t>SC/NTL/PT</t>
  </si>
  <si>
    <t>NTL/SC/PT</t>
  </si>
  <si>
    <t>SUP/PT/PAC</t>
  </si>
  <si>
    <t>SUP/PAC II/PT/PAC I</t>
  </si>
  <si>
    <t>SEQ/SC</t>
  </si>
  <si>
    <t>FLT/FIX/IO/PZ/INV</t>
  </si>
  <si>
    <t>SC/SEQ/AD</t>
  </si>
  <si>
    <t>SUP/PAC/SCH 1/SEQ/SCH II</t>
  </si>
  <si>
    <t>PAC/AD/SEQ/SUP</t>
  </si>
  <si>
    <t>FLT/FIX/IO/INV/PZ</t>
  </si>
  <si>
    <t xml:space="preserve">SEQ/PT </t>
  </si>
  <si>
    <t>FIX/FLT/INV/WAC/IO/DLY</t>
  </si>
  <si>
    <t>PAC I/PAC II/SUP/PT/SEQ/AD</t>
  </si>
  <si>
    <t>PAC I/PAC II/SUP/PT/AD</t>
  </si>
  <si>
    <t>HWAC/HZ/DLY</t>
  </si>
  <si>
    <t>FLT/HWAC/HZ/IO</t>
  </si>
  <si>
    <t>SC/SEQ/AD/PT/CPT</t>
  </si>
  <si>
    <t>HWAC/IO/FLT/HZ</t>
  </si>
  <si>
    <t>PAC I/PAC II/SUP/AD</t>
  </si>
  <si>
    <t>PAC/SUP/PT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</si>
</sst>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</numFmts>
  <fonts count="2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b/>
      <sz val="18"/>
      <color rgb="FF4472C4"/>
      <name val="Arial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0" fontId="10" fillId="0" borderId="0" xfId="0" applyFont="1" applyAlignment="1">
      <alignment horizontal="left"/>
    </xf>
    <xf numFmtId="0" fontId="21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2" xfId="0" applyFont="1" applyBorder="1"/>
    <xf numFmtId="0" fontId="2" fillId="6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1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0" fontId="10" fillId="17" borderId="0" xfId="0" applyFont="1" applyFill="1" applyAlignment="1">
      <alignment horizontal="center"/>
    </xf>
    <xf numFmtId="167" fontId="10" fillId="17" borderId="0" xfId="0" applyNumberFormat="1" applyFont="1" applyFill="1"/>
    <xf numFmtId="165" fontId="10" fillId="17" borderId="0" xfId="0" applyNumberFormat="1" applyFont="1" applyFill="1" applyAlignment="1">
      <alignment horizontal="center"/>
    </xf>
    <xf numFmtId="167" fontId="10" fillId="0" borderId="3" xfId="0" applyNumberFormat="1" applyFont="1" applyFill="1" applyBorder="1"/>
    <xf numFmtId="165" fontId="10" fillId="0" borderId="3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192"/>
  <sheetViews>
    <sheetView tabSelected="1" topLeftCell="A135" zoomScaleNormal="100" workbookViewId="0">
      <selection activeCell="N17" sqref="N17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9.26953125" style="57" bestFit="1" customWidth="1"/>
    <col min="9" max="9" width="9.1796875" style="2" bestFit="1" customWidth="1"/>
    <col min="10" max="10" width="26.179687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76" t="s">
        <v>0</v>
      </c>
      <c r="C1" s="77"/>
      <c r="D1" s="77"/>
      <c r="E1" s="77"/>
      <c r="F1" s="77"/>
      <c r="G1" s="77"/>
      <c r="H1" s="77"/>
      <c r="I1" s="7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COUNTIF(E17:E166,"Single Family")/2</f>
        <v>12</v>
      </c>
      <c r="D7" s="64">
        <f>SUMIFS(L$17:L$166, $B$17:$B$166, "*Total", $E$17:$E$166,"Single Family")</f>
        <v>14091084930.380001</v>
      </c>
      <c r="E7" s="64">
        <f>SUMIFS(M$17:M$166, $B$17:$B$166, "*Total", $E$17:$E$166,"Single Family")</f>
        <v>16101638382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COUNTIF(E17:E166,"Multifamily")/2</f>
        <v>5</v>
      </c>
      <c r="D8" s="64">
        <f>SUMIFS(L$17:L$166, $B$17:$B$166, "*Total", $E$17:$E$166,"Multifamily")</f>
        <v>661260752</v>
      </c>
      <c r="E8" s="64">
        <f>SUMIFS(M$17:M$166, $B$17:$B$166, "*Total", $E$17:$E$166,"Multifamily")</f>
        <v>2212432304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COUNTIF(E17:E166,"Reverse REMIC")/2</f>
        <v>2</v>
      </c>
      <c r="D9" s="64">
        <f>SUMIFS(L$17:L$166, $B$17:$B$166, "*Total", $E$17:$E$166,"Reverse REMIC")</f>
        <v>574534218</v>
      </c>
      <c r="E9" s="64">
        <f>SUMIFS(M$17:M$166, $B$17:$B$166, "*Total", $E$17:$E$166,"Reverse REMIC")</f>
        <v>645938299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15326879900.380001</v>
      </c>
      <c r="E10" s="44">
        <f>SUM(E7:E9)</f>
        <v>18960008985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91" t="s">
        <v>20</v>
      </c>
      <c r="C17" s="91" t="s">
        <v>21</v>
      </c>
      <c r="D17" s="91" t="s">
        <v>22</v>
      </c>
      <c r="E17" s="91" t="s">
        <v>7</v>
      </c>
      <c r="F17" s="90">
        <v>1</v>
      </c>
      <c r="G17" s="90" t="s">
        <v>252</v>
      </c>
      <c r="H17" s="93" t="s">
        <v>49</v>
      </c>
      <c r="I17" s="90" t="s">
        <v>49</v>
      </c>
      <c r="J17" s="90" t="s">
        <v>256</v>
      </c>
      <c r="K17" s="90" t="s">
        <v>65</v>
      </c>
      <c r="L17" s="94">
        <v>0</v>
      </c>
      <c r="M17" s="94">
        <v>1602578933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46" t="str">
        <f>B17 &amp; " Total"</f>
        <v>2025-021 Total</v>
      </c>
      <c r="C18" s="46" t="s">
        <v>26</v>
      </c>
      <c r="D18" s="46" t="s">
        <v>26</v>
      </c>
      <c r="E18" s="65" t="str">
        <f>E17</f>
        <v>Multifamily</v>
      </c>
      <c r="F18" s="50" t="s">
        <v>26</v>
      </c>
      <c r="G18" s="51" t="s">
        <v>26</v>
      </c>
      <c r="H18" s="55" t="s">
        <v>26</v>
      </c>
      <c r="I18" s="51" t="s">
        <v>26</v>
      </c>
      <c r="J18" s="51" t="s">
        <v>26</v>
      </c>
      <c r="K18" s="51" t="s">
        <v>26</v>
      </c>
      <c r="L18" s="60">
        <f>SUM(L17:L17)</f>
        <v>0</v>
      </c>
      <c r="M18" s="60">
        <f>SUM(M17:M17)</f>
        <v>1602578933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 t="s">
        <v>27</v>
      </c>
      <c r="C19" s="37" t="s">
        <v>28</v>
      </c>
      <c r="D19" s="37" t="s">
        <v>22</v>
      </c>
      <c r="E19" s="75" t="s">
        <v>6</v>
      </c>
      <c r="F19" s="90">
        <v>1</v>
      </c>
      <c r="G19" s="90" t="s">
        <v>23</v>
      </c>
      <c r="H19" s="93">
        <v>6.5</v>
      </c>
      <c r="I19" s="90">
        <v>30</v>
      </c>
      <c r="J19" s="90" t="s">
        <v>38</v>
      </c>
      <c r="K19" s="90" t="s">
        <v>31</v>
      </c>
      <c r="L19" s="94">
        <v>266666668</v>
      </c>
      <c r="M19" s="94">
        <v>200000000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75"/>
      <c r="F20" s="90">
        <v>2</v>
      </c>
      <c r="G20" s="90" t="s">
        <v>23</v>
      </c>
      <c r="H20" s="93">
        <v>6</v>
      </c>
      <c r="I20" s="90">
        <v>30</v>
      </c>
      <c r="J20" s="90" t="s">
        <v>29</v>
      </c>
      <c r="K20" s="90" t="s">
        <v>30</v>
      </c>
      <c r="L20" s="94">
        <v>205000000</v>
      </c>
      <c r="M20" s="94">
        <v>205000000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75"/>
      <c r="F21" s="90">
        <v>3</v>
      </c>
      <c r="G21" s="90" t="s">
        <v>23</v>
      </c>
      <c r="H21" s="93">
        <v>6</v>
      </c>
      <c r="I21" s="90">
        <v>30</v>
      </c>
      <c r="J21" s="90" t="s">
        <v>29</v>
      </c>
      <c r="K21" s="90" t="s">
        <v>30</v>
      </c>
      <c r="L21" s="94">
        <v>50000000</v>
      </c>
      <c r="M21" s="94">
        <v>50000000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75"/>
      <c r="F22" s="90">
        <v>4</v>
      </c>
      <c r="G22" s="90" t="s">
        <v>23</v>
      </c>
      <c r="H22" s="93">
        <v>6</v>
      </c>
      <c r="I22" s="90">
        <v>30</v>
      </c>
      <c r="J22" s="90" t="s">
        <v>29</v>
      </c>
      <c r="K22" s="48" t="s">
        <v>30</v>
      </c>
      <c r="L22" s="94">
        <v>100000000</v>
      </c>
      <c r="M22" s="94">
        <v>100000000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75"/>
      <c r="F23" s="90">
        <v>5</v>
      </c>
      <c r="G23" s="90" t="s">
        <v>23</v>
      </c>
      <c r="H23" s="93">
        <v>7</v>
      </c>
      <c r="I23" s="90">
        <v>30</v>
      </c>
      <c r="J23" s="90" t="s">
        <v>273</v>
      </c>
      <c r="K23" s="90" t="s">
        <v>60</v>
      </c>
      <c r="L23" s="94">
        <v>51295845</v>
      </c>
      <c r="M23" s="94">
        <v>14655955</v>
      </c>
      <c r="N23" s="37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75"/>
      <c r="F24" s="90">
        <v>6</v>
      </c>
      <c r="G24" s="90" t="s">
        <v>23</v>
      </c>
      <c r="H24" s="93">
        <v>6.5</v>
      </c>
      <c r="I24" s="90">
        <v>30</v>
      </c>
      <c r="J24" s="90" t="s">
        <v>247</v>
      </c>
      <c r="K24" s="90" t="s">
        <v>46</v>
      </c>
      <c r="L24" s="94">
        <v>91836735</v>
      </c>
      <c r="M24" s="94">
        <v>45918367</v>
      </c>
      <c r="N24" s="37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75"/>
      <c r="F25" s="90">
        <v>7</v>
      </c>
      <c r="G25" s="90" t="s">
        <v>23</v>
      </c>
      <c r="H25" s="93">
        <v>6.5</v>
      </c>
      <c r="I25" s="90">
        <v>30</v>
      </c>
      <c r="J25" s="90" t="s">
        <v>247</v>
      </c>
      <c r="K25" s="48" t="s">
        <v>46</v>
      </c>
      <c r="L25" s="94">
        <v>116971431</v>
      </c>
      <c r="M25" s="94">
        <v>70182858</v>
      </c>
      <c r="N25" s="37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75"/>
      <c r="F26" s="90">
        <v>8</v>
      </c>
      <c r="G26" s="90" t="s">
        <v>23</v>
      </c>
      <c r="H26" s="93">
        <v>6</v>
      </c>
      <c r="I26" s="90">
        <v>30</v>
      </c>
      <c r="J26" s="90" t="s">
        <v>38</v>
      </c>
      <c r="K26" s="90" t="s">
        <v>31</v>
      </c>
      <c r="L26" s="94">
        <v>287341024</v>
      </c>
      <c r="M26" s="58">
        <v>174894016</v>
      </c>
      <c r="N26" s="37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75"/>
      <c r="F27" s="90">
        <v>9</v>
      </c>
      <c r="G27" s="90" t="s">
        <v>23</v>
      </c>
      <c r="H27" s="93">
        <v>6</v>
      </c>
      <c r="I27" s="90">
        <v>30</v>
      </c>
      <c r="J27" s="90" t="s">
        <v>29</v>
      </c>
      <c r="K27" s="48" t="s">
        <v>30</v>
      </c>
      <c r="L27" s="94">
        <v>120000000</v>
      </c>
      <c r="M27" s="58">
        <v>120000000</v>
      </c>
      <c r="N27" s="37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75"/>
      <c r="F28" s="90">
        <v>10</v>
      </c>
      <c r="G28" s="90" t="s">
        <v>23</v>
      </c>
      <c r="H28" s="93">
        <v>6.5</v>
      </c>
      <c r="I28" s="90">
        <v>30</v>
      </c>
      <c r="J28" s="90" t="s">
        <v>29</v>
      </c>
      <c r="K28" s="48" t="s">
        <v>30</v>
      </c>
      <c r="L28" s="94">
        <v>57000000</v>
      </c>
      <c r="M28" s="94">
        <v>57000000</v>
      </c>
      <c r="N28" s="37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75"/>
      <c r="F29" s="90">
        <v>11</v>
      </c>
      <c r="G29" s="90" t="s">
        <v>23</v>
      </c>
      <c r="H29" s="93">
        <v>7.5</v>
      </c>
      <c r="I29" s="90">
        <v>30</v>
      </c>
      <c r="J29" s="90" t="s">
        <v>29</v>
      </c>
      <c r="K29" s="48" t="s">
        <v>30</v>
      </c>
      <c r="L29" s="94">
        <v>31236638</v>
      </c>
      <c r="M29" s="94">
        <v>31236638</v>
      </c>
      <c r="N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75"/>
      <c r="F30" s="90">
        <v>12</v>
      </c>
      <c r="G30" s="90" t="s">
        <v>23</v>
      </c>
      <c r="H30" s="93">
        <v>6.5</v>
      </c>
      <c r="I30" s="90">
        <v>30</v>
      </c>
      <c r="J30" s="90" t="s">
        <v>274</v>
      </c>
      <c r="K30" s="90" t="s">
        <v>46</v>
      </c>
      <c r="L30" s="94">
        <v>84182953</v>
      </c>
      <c r="M30" s="94">
        <v>63137215</v>
      </c>
      <c r="N30" s="37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75"/>
      <c r="F31" s="90">
        <v>13</v>
      </c>
      <c r="G31" s="48" t="s">
        <v>48</v>
      </c>
      <c r="H31" s="53" t="s">
        <v>49</v>
      </c>
      <c r="I31" s="53" t="s">
        <v>49</v>
      </c>
      <c r="J31" s="90" t="s">
        <v>61</v>
      </c>
      <c r="K31" s="90" t="s">
        <v>53</v>
      </c>
      <c r="L31" s="94">
        <v>7191768</v>
      </c>
      <c r="M31" s="94">
        <v>4819759</v>
      </c>
      <c r="N31" s="37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46" t="str">
        <f>B19 &amp; " Total"</f>
        <v>2025-022 Total</v>
      </c>
      <c r="C32" s="46" t="s">
        <v>26</v>
      </c>
      <c r="D32" s="46" t="s">
        <v>26</v>
      </c>
      <c r="E32" s="65" t="str">
        <f>E19</f>
        <v>Single Family</v>
      </c>
      <c r="F32" s="50" t="s">
        <v>26</v>
      </c>
      <c r="G32" s="51" t="s">
        <v>26</v>
      </c>
      <c r="H32" s="55" t="s">
        <v>26</v>
      </c>
      <c r="I32" s="51" t="s">
        <v>26</v>
      </c>
      <c r="J32" s="51" t="s">
        <v>26</v>
      </c>
      <c r="K32" s="51" t="s">
        <v>26</v>
      </c>
      <c r="L32" s="60">
        <f>SUM(L19:L31)</f>
        <v>1468723062</v>
      </c>
      <c r="M32" s="60">
        <f>SUM(M19:M31)</f>
        <v>1136844808</v>
      </c>
      <c r="N32" s="37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91" t="s">
        <v>40</v>
      </c>
      <c r="C33" s="91" t="s">
        <v>41</v>
      </c>
      <c r="D33" s="91" t="s">
        <v>22</v>
      </c>
      <c r="E33" s="91" t="s">
        <v>6</v>
      </c>
      <c r="F33" s="90">
        <v>1</v>
      </c>
      <c r="G33" s="48" t="s">
        <v>23</v>
      </c>
      <c r="H33" s="93">
        <v>6</v>
      </c>
      <c r="I33" s="90">
        <v>30</v>
      </c>
      <c r="J33" s="90" t="s">
        <v>29</v>
      </c>
      <c r="K33" s="90" t="s">
        <v>30</v>
      </c>
      <c r="L33" s="94">
        <v>30000000</v>
      </c>
      <c r="M33" s="98">
        <v>30000000</v>
      </c>
      <c r="N33" s="66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91"/>
      <c r="C34" s="91"/>
      <c r="D34" s="91"/>
      <c r="E34" s="91"/>
      <c r="F34" s="90">
        <v>2</v>
      </c>
      <c r="G34" s="48" t="s">
        <v>23</v>
      </c>
      <c r="H34" s="93">
        <v>6.5</v>
      </c>
      <c r="I34" s="90">
        <v>30</v>
      </c>
      <c r="J34" s="90" t="s">
        <v>29</v>
      </c>
      <c r="K34" s="90" t="s">
        <v>46</v>
      </c>
      <c r="L34" s="94">
        <v>173418015</v>
      </c>
      <c r="M34" s="98">
        <v>115612010</v>
      </c>
      <c r="N34" s="66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91"/>
      <c r="C35" s="91"/>
      <c r="D35" s="91"/>
      <c r="E35" s="91"/>
      <c r="F35" s="90">
        <v>3</v>
      </c>
      <c r="G35" s="48" t="s">
        <v>48</v>
      </c>
      <c r="H35" s="93">
        <v>3</v>
      </c>
      <c r="I35" s="90">
        <v>30</v>
      </c>
      <c r="J35" s="90" t="s">
        <v>271</v>
      </c>
      <c r="K35" s="90" t="s">
        <v>264</v>
      </c>
      <c r="L35" s="94">
        <v>41786103</v>
      </c>
      <c r="M35" s="98">
        <v>45267194</v>
      </c>
      <c r="N35" s="66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91"/>
      <c r="C36" s="91"/>
      <c r="D36" s="91"/>
      <c r="E36" s="91"/>
      <c r="F36" s="90">
        <v>4</v>
      </c>
      <c r="G36" s="48" t="s">
        <v>48</v>
      </c>
      <c r="H36" s="93">
        <v>3</v>
      </c>
      <c r="I36" s="90">
        <v>30</v>
      </c>
      <c r="J36" s="90" t="s">
        <v>259</v>
      </c>
      <c r="K36" s="90" t="s">
        <v>46</v>
      </c>
      <c r="L36" s="94">
        <v>30542125</v>
      </c>
      <c r="M36" s="98">
        <v>47782362</v>
      </c>
      <c r="N36" s="66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91"/>
      <c r="C37" s="91"/>
      <c r="D37" s="91"/>
      <c r="E37" s="91"/>
      <c r="F37" s="90">
        <v>5</v>
      </c>
      <c r="G37" s="48" t="s">
        <v>48</v>
      </c>
      <c r="H37" s="93" t="s">
        <v>49</v>
      </c>
      <c r="I37" s="90" t="s">
        <v>49</v>
      </c>
      <c r="J37" s="90" t="s">
        <v>271</v>
      </c>
      <c r="K37" s="90" t="s">
        <v>260</v>
      </c>
      <c r="L37" s="94">
        <v>17659206</v>
      </c>
      <c r="M37" s="98">
        <v>23544274</v>
      </c>
      <c r="N37" s="66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91"/>
      <c r="C38" s="91"/>
      <c r="D38" s="91"/>
      <c r="E38" s="91"/>
      <c r="F38" s="90">
        <v>6</v>
      </c>
      <c r="G38" s="48" t="s">
        <v>48</v>
      </c>
      <c r="H38" s="93">
        <v>3.5</v>
      </c>
      <c r="I38" s="90">
        <v>30</v>
      </c>
      <c r="J38" s="90" t="s">
        <v>61</v>
      </c>
      <c r="K38" s="90" t="s">
        <v>30</v>
      </c>
      <c r="L38" s="94">
        <v>13438826</v>
      </c>
      <c r="M38" s="98">
        <v>13438826</v>
      </c>
      <c r="N38" s="66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91"/>
      <c r="C39" s="91"/>
      <c r="D39" s="91"/>
      <c r="E39" s="91"/>
      <c r="F39" s="90">
        <v>7</v>
      </c>
      <c r="G39" s="48" t="s">
        <v>23</v>
      </c>
      <c r="H39" s="93">
        <v>6</v>
      </c>
      <c r="I39" s="90">
        <v>30</v>
      </c>
      <c r="J39" s="90" t="s">
        <v>38</v>
      </c>
      <c r="K39" s="90" t="s">
        <v>67</v>
      </c>
      <c r="L39" s="94">
        <v>249966930</v>
      </c>
      <c r="M39" s="98">
        <v>124983465</v>
      </c>
      <c r="N39" s="66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91"/>
      <c r="C40" s="91"/>
      <c r="D40" s="91"/>
      <c r="E40" s="91"/>
      <c r="F40" s="90">
        <v>8</v>
      </c>
      <c r="G40" s="48" t="s">
        <v>23</v>
      </c>
      <c r="H40" s="93">
        <v>5</v>
      </c>
      <c r="I40" s="90">
        <v>30</v>
      </c>
      <c r="J40" s="90" t="s">
        <v>32</v>
      </c>
      <c r="K40" s="90" t="s">
        <v>33</v>
      </c>
      <c r="L40" s="94">
        <v>29929545</v>
      </c>
      <c r="M40" s="98">
        <v>0</v>
      </c>
      <c r="N40" s="66"/>
      <c r="O40" s="66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91"/>
      <c r="C41" s="91"/>
      <c r="D41" s="91"/>
      <c r="E41" s="91"/>
      <c r="F41" s="90">
        <v>9</v>
      </c>
      <c r="G41" s="48" t="s">
        <v>23</v>
      </c>
      <c r="H41" s="93">
        <v>6</v>
      </c>
      <c r="I41" s="90">
        <v>30</v>
      </c>
      <c r="J41" s="90" t="s">
        <v>54</v>
      </c>
      <c r="K41" s="90" t="s">
        <v>31</v>
      </c>
      <c r="L41" s="94">
        <v>137844618</v>
      </c>
      <c r="M41" s="98">
        <v>68922309</v>
      </c>
      <c r="N41" s="66"/>
      <c r="O41" s="66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91"/>
      <c r="C42" s="91"/>
      <c r="D42" s="91"/>
      <c r="E42" s="91"/>
      <c r="F42" s="90">
        <v>10</v>
      </c>
      <c r="G42" s="48" t="s">
        <v>23</v>
      </c>
      <c r="H42" s="93">
        <v>6.5</v>
      </c>
      <c r="I42" s="90">
        <v>30</v>
      </c>
      <c r="J42" s="90" t="s">
        <v>29</v>
      </c>
      <c r="K42" s="90" t="s">
        <v>30</v>
      </c>
      <c r="L42" s="94">
        <v>102234978</v>
      </c>
      <c r="M42" s="98">
        <v>102234978</v>
      </c>
      <c r="N42" s="66"/>
      <c r="O42" s="66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46" t="str">
        <f>B33 &amp; " Total"</f>
        <v>2025-023 Total</v>
      </c>
      <c r="C43" s="46" t="s">
        <v>26</v>
      </c>
      <c r="D43" s="46" t="s">
        <v>26</v>
      </c>
      <c r="E43" s="65" t="str">
        <f>E33</f>
        <v>Single Family</v>
      </c>
      <c r="F43" s="50" t="s">
        <v>26</v>
      </c>
      <c r="G43" s="51" t="s">
        <v>26</v>
      </c>
      <c r="H43" s="55" t="s">
        <v>26</v>
      </c>
      <c r="I43" s="51" t="s">
        <v>26</v>
      </c>
      <c r="J43" s="51" t="s">
        <v>26</v>
      </c>
      <c r="K43" s="51" t="s">
        <v>26</v>
      </c>
      <c r="L43" s="60">
        <f>SUM(L33:L42)</f>
        <v>826820346</v>
      </c>
      <c r="M43" s="60">
        <f>SUM(M33:M42)</f>
        <v>571785418</v>
      </c>
      <c r="N43" s="37"/>
      <c r="O43" s="66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91" t="s">
        <v>229</v>
      </c>
      <c r="C44" s="91" t="s">
        <v>45</v>
      </c>
      <c r="D44" s="91" t="s">
        <v>22</v>
      </c>
      <c r="E44" s="91" t="s">
        <v>6</v>
      </c>
      <c r="F44" s="90">
        <v>1</v>
      </c>
      <c r="G44" s="90" t="s">
        <v>23</v>
      </c>
      <c r="H44" s="93">
        <v>6</v>
      </c>
      <c r="I44" s="90">
        <v>30</v>
      </c>
      <c r="J44" s="90" t="s">
        <v>29</v>
      </c>
      <c r="K44" s="90" t="s">
        <v>249</v>
      </c>
      <c r="L44" s="94">
        <v>200000000</v>
      </c>
      <c r="M44" s="94">
        <v>400000000</v>
      </c>
      <c r="N44" s="37"/>
      <c r="O44" s="66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91"/>
      <c r="C45" s="91"/>
      <c r="D45" s="91"/>
      <c r="E45" s="91"/>
      <c r="F45" s="90">
        <v>2</v>
      </c>
      <c r="G45" s="90" t="s">
        <v>23</v>
      </c>
      <c r="H45" s="93">
        <v>6</v>
      </c>
      <c r="I45" s="90">
        <v>30</v>
      </c>
      <c r="J45" s="90" t="s">
        <v>248</v>
      </c>
      <c r="K45" s="90" t="s">
        <v>39</v>
      </c>
      <c r="L45" s="94">
        <v>300000000</v>
      </c>
      <c r="M45" s="94">
        <v>150000000</v>
      </c>
      <c r="N45" s="37"/>
      <c r="O45" s="66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91"/>
      <c r="C46" s="91"/>
      <c r="D46" s="91"/>
      <c r="E46" s="91"/>
      <c r="F46" s="90">
        <v>3</v>
      </c>
      <c r="G46" s="90" t="s">
        <v>23</v>
      </c>
      <c r="H46" s="93">
        <v>6</v>
      </c>
      <c r="I46" s="90">
        <v>30</v>
      </c>
      <c r="J46" s="90" t="s">
        <v>43</v>
      </c>
      <c r="K46" s="90" t="s">
        <v>46</v>
      </c>
      <c r="L46" s="94">
        <v>200000000</v>
      </c>
      <c r="M46" s="94">
        <v>100000000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91"/>
      <c r="C47" s="91"/>
      <c r="D47" s="91"/>
      <c r="E47" s="91"/>
      <c r="F47" s="90">
        <v>4</v>
      </c>
      <c r="G47" s="90" t="s">
        <v>23</v>
      </c>
      <c r="H47" s="93">
        <v>6</v>
      </c>
      <c r="I47" s="90">
        <v>30</v>
      </c>
      <c r="J47" s="90" t="s">
        <v>43</v>
      </c>
      <c r="K47" s="90" t="s">
        <v>46</v>
      </c>
      <c r="L47" s="94">
        <v>83333334</v>
      </c>
      <c r="M47" s="94">
        <v>50000000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46" t="str">
        <f>B44 &amp; " Total"</f>
        <v>2025-024 Total</v>
      </c>
      <c r="C48" s="46" t="s">
        <v>26</v>
      </c>
      <c r="D48" s="46" t="s">
        <v>26</v>
      </c>
      <c r="E48" s="65" t="str">
        <f>E44</f>
        <v>Single Family</v>
      </c>
      <c r="F48" s="50" t="s">
        <v>26</v>
      </c>
      <c r="G48" s="51" t="s">
        <v>26</v>
      </c>
      <c r="H48" s="55" t="s">
        <v>26</v>
      </c>
      <c r="I48" s="51" t="s">
        <v>26</v>
      </c>
      <c r="J48" s="51" t="s">
        <v>26</v>
      </c>
      <c r="K48" s="51" t="s">
        <v>26</v>
      </c>
      <c r="L48" s="60">
        <f>SUM(L44:L47)</f>
        <v>783333334</v>
      </c>
      <c r="M48" s="60">
        <f>SUM(M44:M47)</f>
        <v>700000000</v>
      </c>
      <c r="N48" s="37"/>
      <c r="O48" s="66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91" t="s">
        <v>230</v>
      </c>
      <c r="C49" s="91" t="s">
        <v>21</v>
      </c>
      <c r="D49" s="91" t="s">
        <v>22</v>
      </c>
      <c r="E49" s="91" t="s">
        <v>6</v>
      </c>
      <c r="F49" s="90">
        <v>1</v>
      </c>
      <c r="G49" s="90" t="s">
        <v>23</v>
      </c>
      <c r="H49" s="93">
        <v>6.5</v>
      </c>
      <c r="I49" s="90">
        <v>30</v>
      </c>
      <c r="J49" s="90" t="s">
        <v>29</v>
      </c>
      <c r="K49" s="90" t="s">
        <v>30</v>
      </c>
      <c r="L49" s="94">
        <v>250000000</v>
      </c>
      <c r="M49" s="94">
        <v>750000000</v>
      </c>
      <c r="N49" s="66"/>
      <c r="O49" s="66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91"/>
      <c r="C50" s="91"/>
      <c r="D50" s="91"/>
      <c r="E50" s="91"/>
      <c r="F50" s="90">
        <v>2</v>
      </c>
      <c r="G50" s="90" t="s">
        <v>48</v>
      </c>
      <c r="H50" s="93" t="s">
        <v>49</v>
      </c>
      <c r="I50" s="93" t="s">
        <v>49</v>
      </c>
      <c r="J50" s="90" t="s">
        <v>55</v>
      </c>
      <c r="K50" s="90" t="s">
        <v>37</v>
      </c>
      <c r="L50" s="94">
        <v>37442667.380000003</v>
      </c>
      <c r="M50" s="94">
        <v>0</v>
      </c>
      <c r="N50" s="66"/>
      <c r="O50" s="66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91"/>
      <c r="C51" s="91"/>
      <c r="D51" s="91"/>
      <c r="E51" s="91"/>
      <c r="F51" s="90">
        <v>3</v>
      </c>
      <c r="G51" s="90" t="s">
        <v>23</v>
      </c>
      <c r="H51" s="93">
        <v>6</v>
      </c>
      <c r="I51" s="90">
        <v>30</v>
      </c>
      <c r="J51" s="90" t="s">
        <v>38</v>
      </c>
      <c r="K51" s="90" t="s">
        <v>25</v>
      </c>
      <c r="L51" s="94">
        <v>555771215</v>
      </c>
      <c r="M51" s="94">
        <v>960000000</v>
      </c>
      <c r="N51" s="66"/>
      <c r="O51" s="66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91"/>
      <c r="C52" s="91"/>
      <c r="D52" s="91"/>
      <c r="E52" s="91"/>
      <c r="F52" s="90">
        <v>4</v>
      </c>
      <c r="G52" s="90" t="s">
        <v>23</v>
      </c>
      <c r="H52" s="93">
        <v>6.5</v>
      </c>
      <c r="I52" s="90">
        <v>30</v>
      </c>
      <c r="J52" s="90" t="s">
        <v>253</v>
      </c>
      <c r="K52" s="90" t="s">
        <v>25</v>
      </c>
      <c r="L52" s="94">
        <v>607261192</v>
      </c>
      <c r="M52" s="94">
        <v>337922884</v>
      </c>
      <c r="N52" s="66"/>
      <c r="O52" s="66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91"/>
      <c r="C53" s="91"/>
      <c r="D53" s="91"/>
      <c r="E53" s="91"/>
      <c r="F53" s="90">
        <v>5</v>
      </c>
      <c r="G53" s="90" t="s">
        <v>23</v>
      </c>
      <c r="H53" s="93">
        <v>6</v>
      </c>
      <c r="I53" s="90">
        <v>30</v>
      </c>
      <c r="J53" s="90" t="s">
        <v>43</v>
      </c>
      <c r="K53" s="90" t="s">
        <v>46</v>
      </c>
      <c r="L53" s="94">
        <v>642500001</v>
      </c>
      <c r="M53" s="94">
        <v>365000000</v>
      </c>
      <c r="N53" s="73"/>
      <c r="O53" s="66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91"/>
      <c r="C54" s="91"/>
      <c r="D54" s="91"/>
      <c r="E54" s="91"/>
      <c r="F54" s="90">
        <v>6</v>
      </c>
      <c r="G54" s="90" t="s">
        <v>23</v>
      </c>
      <c r="H54" s="93">
        <v>6.5</v>
      </c>
      <c r="I54" s="90">
        <v>30</v>
      </c>
      <c r="J54" s="90" t="s">
        <v>29</v>
      </c>
      <c r="K54" s="90" t="s">
        <v>46</v>
      </c>
      <c r="L54" s="94">
        <v>315000000</v>
      </c>
      <c r="M54" s="94">
        <v>210000000</v>
      </c>
      <c r="N54" s="73"/>
      <c r="O54" s="66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91"/>
      <c r="C55" s="91"/>
      <c r="D55" s="91"/>
      <c r="E55" s="91"/>
      <c r="F55" s="90">
        <v>7</v>
      </c>
      <c r="G55" s="90" t="s">
        <v>23</v>
      </c>
      <c r="H55" s="93">
        <v>6.5</v>
      </c>
      <c r="I55" s="90">
        <v>30</v>
      </c>
      <c r="J55" s="90" t="s">
        <v>34</v>
      </c>
      <c r="K55" s="90" t="s">
        <v>25</v>
      </c>
      <c r="L55" s="94">
        <v>640856141</v>
      </c>
      <c r="M55" s="94">
        <v>572300000</v>
      </c>
      <c r="N55" s="73"/>
      <c r="O55" s="66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91"/>
      <c r="C56" s="91"/>
      <c r="D56" s="91"/>
      <c r="E56" s="91"/>
      <c r="F56" s="90">
        <v>8</v>
      </c>
      <c r="G56" s="90" t="s">
        <v>23</v>
      </c>
      <c r="H56" s="93">
        <v>6</v>
      </c>
      <c r="I56" s="90">
        <v>30</v>
      </c>
      <c r="J56" s="90" t="s">
        <v>247</v>
      </c>
      <c r="K56" s="90" t="s">
        <v>46</v>
      </c>
      <c r="L56" s="94">
        <v>603000001</v>
      </c>
      <c r="M56" s="94">
        <v>448333334</v>
      </c>
      <c r="N56" s="73"/>
      <c r="O56" s="66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91"/>
      <c r="C57" s="91"/>
      <c r="D57" s="91"/>
      <c r="E57" s="91"/>
      <c r="F57" s="90">
        <v>9</v>
      </c>
      <c r="G57" s="90" t="s">
        <v>23</v>
      </c>
      <c r="H57" s="93">
        <v>6</v>
      </c>
      <c r="I57" s="90">
        <v>30</v>
      </c>
      <c r="J57" s="90" t="s">
        <v>254</v>
      </c>
      <c r="K57" s="90" t="s">
        <v>46</v>
      </c>
      <c r="L57" s="94">
        <v>133333334</v>
      </c>
      <c r="M57" s="94">
        <v>100000000</v>
      </c>
      <c r="N57" s="73"/>
      <c r="O57" s="66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91"/>
      <c r="C58" s="91"/>
      <c r="D58" s="91"/>
      <c r="E58" s="91"/>
      <c r="F58" s="90">
        <v>10</v>
      </c>
      <c r="G58" s="90" t="s">
        <v>23</v>
      </c>
      <c r="H58" s="93">
        <v>7.5</v>
      </c>
      <c r="I58" s="90">
        <v>30</v>
      </c>
      <c r="J58" s="90" t="s">
        <v>29</v>
      </c>
      <c r="K58" s="90" t="s">
        <v>30</v>
      </c>
      <c r="L58" s="94">
        <v>23656582</v>
      </c>
      <c r="M58" s="94">
        <v>47313164</v>
      </c>
      <c r="N58" s="73"/>
      <c r="O58" s="66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91"/>
      <c r="C59" s="91"/>
      <c r="D59" s="91"/>
      <c r="E59" s="91"/>
      <c r="F59" s="90">
        <v>11</v>
      </c>
      <c r="G59" s="90" t="s">
        <v>23</v>
      </c>
      <c r="H59" s="93">
        <v>6.5</v>
      </c>
      <c r="I59" s="90">
        <v>30</v>
      </c>
      <c r="J59" s="90" t="s">
        <v>29</v>
      </c>
      <c r="K59" s="90" t="s">
        <v>30</v>
      </c>
      <c r="L59" s="94">
        <v>70421291</v>
      </c>
      <c r="M59" s="94">
        <v>30809312</v>
      </c>
      <c r="N59" s="73"/>
      <c r="O59" s="66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91"/>
      <c r="C60" s="91"/>
      <c r="D60" s="91"/>
      <c r="E60" s="91"/>
      <c r="F60" s="90">
        <v>12</v>
      </c>
      <c r="G60" s="90" t="s">
        <v>48</v>
      </c>
      <c r="H60" s="93" t="s">
        <v>49</v>
      </c>
      <c r="I60" s="93" t="s">
        <v>49</v>
      </c>
      <c r="J60" s="90" t="s">
        <v>255</v>
      </c>
      <c r="K60" s="90" t="s">
        <v>53</v>
      </c>
      <c r="L60" s="94">
        <v>0</v>
      </c>
      <c r="M60" s="94">
        <v>51878656</v>
      </c>
      <c r="N60" s="73"/>
      <c r="O60" s="66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91"/>
      <c r="C61" s="91"/>
      <c r="D61" s="91"/>
      <c r="E61" s="91"/>
      <c r="F61" s="90">
        <v>13</v>
      </c>
      <c r="G61" s="90" t="s">
        <v>48</v>
      </c>
      <c r="H61" s="93" t="s">
        <v>49</v>
      </c>
      <c r="I61" s="93" t="s">
        <v>49</v>
      </c>
      <c r="J61" s="90" t="s">
        <v>255</v>
      </c>
      <c r="K61" s="90" t="s">
        <v>53</v>
      </c>
      <c r="L61" s="94">
        <v>0</v>
      </c>
      <c r="M61" s="94">
        <v>43084023</v>
      </c>
      <c r="N61" s="73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91"/>
      <c r="C62" s="91"/>
      <c r="D62" s="91"/>
      <c r="E62" s="91"/>
      <c r="F62" s="90">
        <v>14</v>
      </c>
      <c r="G62" s="90" t="s">
        <v>48</v>
      </c>
      <c r="H62" s="93" t="s">
        <v>49</v>
      </c>
      <c r="I62" s="93" t="s">
        <v>49</v>
      </c>
      <c r="J62" s="90" t="s">
        <v>255</v>
      </c>
      <c r="K62" s="90" t="s">
        <v>53</v>
      </c>
      <c r="L62" s="94">
        <v>0</v>
      </c>
      <c r="M62" s="94">
        <v>12805239</v>
      </c>
      <c r="N62" s="73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91"/>
      <c r="C63" s="91"/>
      <c r="D63" s="91"/>
      <c r="E63" s="91"/>
      <c r="F63" s="90">
        <v>15</v>
      </c>
      <c r="G63" s="90" t="s">
        <v>48</v>
      </c>
      <c r="H63" s="93" t="s">
        <v>49</v>
      </c>
      <c r="I63" s="93" t="s">
        <v>49</v>
      </c>
      <c r="J63" s="90" t="s">
        <v>255</v>
      </c>
      <c r="K63" s="90" t="s">
        <v>53</v>
      </c>
      <c r="L63" s="94">
        <v>0</v>
      </c>
      <c r="M63" s="94">
        <v>18128822</v>
      </c>
      <c r="N63" s="73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91"/>
      <c r="C64" s="91"/>
      <c r="D64" s="91"/>
      <c r="E64" s="91"/>
      <c r="F64" s="90">
        <v>16</v>
      </c>
      <c r="G64" s="90" t="s">
        <v>23</v>
      </c>
      <c r="H64" s="93">
        <v>7</v>
      </c>
      <c r="I64" s="90">
        <v>30</v>
      </c>
      <c r="J64" s="90" t="s">
        <v>32</v>
      </c>
      <c r="K64" s="90" t="s">
        <v>25</v>
      </c>
      <c r="L64" s="94">
        <v>51087308</v>
      </c>
      <c r="M64" s="94">
        <v>135000000</v>
      </c>
      <c r="N64" s="73"/>
      <c r="O64" s="66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91"/>
      <c r="C65" s="91"/>
      <c r="D65" s="91"/>
      <c r="E65" s="91"/>
      <c r="F65" s="90">
        <v>17</v>
      </c>
      <c r="G65" s="90" t="s">
        <v>23</v>
      </c>
      <c r="H65" s="93">
        <v>7</v>
      </c>
      <c r="I65" s="90">
        <v>30</v>
      </c>
      <c r="J65" s="90" t="s">
        <v>29</v>
      </c>
      <c r="K65" s="90" t="s">
        <v>30</v>
      </c>
      <c r="L65" s="94">
        <v>39285618</v>
      </c>
      <c r="M65" s="94">
        <v>39285618</v>
      </c>
      <c r="N65" s="73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91"/>
      <c r="C66" s="91"/>
      <c r="D66" s="91"/>
      <c r="E66" s="91"/>
      <c r="F66" s="90">
        <v>18</v>
      </c>
      <c r="G66" s="90" t="s">
        <v>23</v>
      </c>
      <c r="H66" s="93">
        <v>6.5</v>
      </c>
      <c r="I66" s="90">
        <v>30</v>
      </c>
      <c r="J66" s="90" t="s">
        <v>29</v>
      </c>
      <c r="K66" s="90" t="s">
        <v>30</v>
      </c>
      <c r="L66" s="94">
        <v>129166296</v>
      </c>
      <c r="M66" s="94">
        <v>258332592</v>
      </c>
      <c r="N66" s="73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91"/>
      <c r="C67" s="91"/>
      <c r="D67" s="91"/>
      <c r="E67" s="91"/>
      <c r="F67" s="90">
        <v>19</v>
      </c>
      <c r="G67" s="90" t="s">
        <v>23</v>
      </c>
      <c r="H67" s="93">
        <v>5.5</v>
      </c>
      <c r="I67" s="90">
        <v>30</v>
      </c>
      <c r="J67" s="90" t="s">
        <v>36</v>
      </c>
      <c r="K67" s="90" t="s">
        <v>37</v>
      </c>
      <c r="L67" s="94">
        <v>100000000</v>
      </c>
      <c r="M67" s="94">
        <v>0</v>
      </c>
      <c r="N67" s="73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91"/>
      <c r="C68" s="91"/>
      <c r="D68" s="91"/>
      <c r="E68" s="91"/>
      <c r="F68" s="90">
        <v>20</v>
      </c>
      <c r="G68" s="90" t="s">
        <v>23</v>
      </c>
      <c r="H68" s="93">
        <v>5.5</v>
      </c>
      <c r="I68" s="90">
        <v>30</v>
      </c>
      <c r="J68" s="90" t="s">
        <v>43</v>
      </c>
      <c r="K68" s="90" t="s">
        <v>46</v>
      </c>
      <c r="L68" s="94">
        <v>300000000</v>
      </c>
      <c r="M68" s="94">
        <v>200000000</v>
      </c>
      <c r="N68" s="73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91"/>
      <c r="C69" s="91"/>
      <c r="D69" s="91"/>
      <c r="E69" s="91"/>
      <c r="F69" s="90">
        <v>21</v>
      </c>
      <c r="G69" s="90" t="s">
        <v>23</v>
      </c>
      <c r="H69" s="93">
        <v>7</v>
      </c>
      <c r="I69" s="90">
        <v>30</v>
      </c>
      <c r="J69" s="90" t="s">
        <v>24</v>
      </c>
      <c r="K69" s="90" t="s">
        <v>33</v>
      </c>
      <c r="L69" s="94">
        <v>67385316</v>
      </c>
      <c r="M69" s="94">
        <v>0</v>
      </c>
      <c r="N69" s="73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91"/>
      <c r="C70" s="91"/>
      <c r="D70" s="91"/>
      <c r="E70" s="91"/>
      <c r="F70" s="90">
        <v>22</v>
      </c>
      <c r="G70" s="90" t="s">
        <v>23</v>
      </c>
      <c r="H70" s="93">
        <v>7</v>
      </c>
      <c r="I70" s="90">
        <v>30</v>
      </c>
      <c r="J70" s="90" t="s">
        <v>29</v>
      </c>
      <c r="K70" s="90" t="s">
        <v>30</v>
      </c>
      <c r="L70" s="94">
        <v>30000000</v>
      </c>
      <c r="M70" s="94">
        <v>30000000</v>
      </c>
      <c r="N70" s="73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91"/>
      <c r="C71" s="91"/>
      <c r="D71" s="91"/>
      <c r="E71" s="91"/>
      <c r="F71" s="90">
        <v>23</v>
      </c>
      <c r="G71" s="90" t="s">
        <v>23</v>
      </c>
      <c r="H71" s="93">
        <v>7</v>
      </c>
      <c r="I71" s="90">
        <v>40</v>
      </c>
      <c r="J71" s="90" t="s">
        <v>29</v>
      </c>
      <c r="K71" s="90" t="s">
        <v>30</v>
      </c>
      <c r="L71" s="94">
        <v>300000000</v>
      </c>
      <c r="M71" s="94">
        <v>1200000000</v>
      </c>
      <c r="N71" s="73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91"/>
      <c r="C72" s="91"/>
      <c r="D72" s="91"/>
      <c r="E72" s="91"/>
      <c r="F72" s="90">
        <v>24</v>
      </c>
      <c r="G72" s="90" t="s">
        <v>23</v>
      </c>
      <c r="H72" s="93">
        <v>6.5</v>
      </c>
      <c r="I72" s="90">
        <v>40</v>
      </c>
      <c r="J72" s="90" t="s">
        <v>29</v>
      </c>
      <c r="K72" s="90" t="s">
        <v>30</v>
      </c>
      <c r="L72" s="94">
        <v>500000000</v>
      </c>
      <c r="M72" s="94">
        <v>2500000000</v>
      </c>
      <c r="N72" s="73"/>
      <c r="O72" s="66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91"/>
      <c r="C73" s="91"/>
      <c r="D73" s="91"/>
      <c r="E73" s="91"/>
      <c r="F73" s="90">
        <v>25</v>
      </c>
      <c r="G73" s="90" t="s">
        <v>23</v>
      </c>
      <c r="H73" s="93">
        <v>6.5</v>
      </c>
      <c r="I73" s="90">
        <v>30</v>
      </c>
      <c r="J73" s="90" t="s">
        <v>29</v>
      </c>
      <c r="K73" s="90" t="s">
        <v>30</v>
      </c>
      <c r="L73" s="94">
        <v>200000000</v>
      </c>
      <c r="M73" s="94">
        <v>400000000</v>
      </c>
      <c r="N73" s="73"/>
      <c r="O73" s="66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46" t="str">
        <f>B49 &amp; " Total"</f>
        <v>2025-025 Total</v>
      </c>
      <c r="C74" s="46" t="s">
        <v>26</v>
      </c>
      <c r="D74" s="46" t="s">
        <v>26</v>
      </c>
      <c r="E74" s="65" t="str">
        <f>E49</f>
        <v>Single Family</v>
      </c>
      <c r="F74" s="50" t="s">
        <v>26</v>
      </c>
      <c r="G74" s="51" t="s">
        <v>26</v>
      </c>
      <c r="H74" s="55" t="s">
        <v>26</v>
      </c>
      <c r="I74" s="51" t="s">
        <v>26</v>
      </c>
      <c r="J74" s="51" t="s">
        <v>26</v>
      </c>
      <c r="K74" s="51" t="s">
        <v>26</v>
      </c>
      <c r="L74" s="60">
        <f>SUM(L49:L73)</f>
        <v>5596166962.3800001</v>
      </c>
      <c r="M74" s="60">
        <f>SUM(M49:M73)</f>
        <v>8710193644</v>
      </c>
      <c r="N74" s="37"/>
      <c r="O74" s="66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91" t="s">
        <v>231</v>
      </c>
      <c r="C75" s="91" t="s">
        <v>63</v>
      </c>
      <c r="D75" s="91" t="s">
        <v>22</v>
      </c>
      <c r="E75" s="91" t="s">
        <v>6</v>
      </c>
      <c r="F75" s="90">
        <v>1</v>
      </c>
      <c r="G75" s="90" t="s">
        <v>23</v>
      </c>
      <c r="H75" s="93">
        <v>6.5</v>
      </c>
      <c r="I75" s="90">
        <v>30</v>
      </c>
      <c r="J75" s="90" t="s">
        <v>29</v>
      </c>
      <c r="K75" s="90" t="s">
        <v>30</v>
      </c>
      <c r="L75" s="94">
        <v>75000000</v>
      </c>
      <c r="M75" s="94">
        <v>75000000</v>
      </c>
      <c r="N75" s="37"/>
      <c r="O75" s="66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91"/>
      <c r="C76" s="91"/>
      <c r="D76" s="91"/>
      <c r="E76" s="91"/>
      <c r="F76" s="90">
        <v>2</v>
      </c>
      <c r="G76" s="90" t="s">
        <v>23</v>
      </c>
      <c r="H76" s="93">
        <v>7</v>
      </c>
      <c r="I76" s="90">
        <v>30</v>
      </c>
      <c r="J76" s="90" t="s">
        <v>29</v>
      </c>
      <c r="K76" s="90" t="s">
        <v>30</v>
      </c>
      <c r="L76" s="94">
        <v>251875157</v>
      </c>
      <c r="M76" s="94">
        <v>251875157</v>
      </c>
      <c r="N76" s="37"/>
      <c r="O76" s="66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91"/>
      <c r="C77" s="91"/>
      <c r="D77" s="91"/>
      <c r="E77" s="91"/>
      <c r="F77" s="90">
        <v>3</v>
      </c>
      <c r="G77" s="90" t="s">
        <v>23</v>
      </c>
      <c r="H77" s="93">
        <v>6.5</v>
      </c>
      <c r="I77" s="90">
        <v>30</v>
      </c>
      <c r="J77" s="90" t="s">
        <v>43</v>
      </c>
      <c r="K77" s="90" t="s">
        <v>46</v>
      </c>
      <c r="L77" s="94">
        <v>72954598</v>
      </c>
      <c r="M77" s="94">
        <v>54715948</v>
      </c>
      <c r="N77" s="37"/>
      <c r="O77" s="66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91"/>
      <c r="C78" s="91"/>
      <c r="D78" s="91"/>
      <c r="E78" s="91"/>
      <c r="F78" s="90">
        <v>4</v>
      </c>
      <c r="G78" s="90" t="s">
        <v>23</v>
      </c>
      <c r="H78" s="93">
        <v>6.5</v>
      </c>
      <c r="I78" s="90">
        <v>30</v>
      </c>
      <c r="J78" s="90" t="s">
        <v>54</v>
      </c>
      <c r="K78" s="90" t="s">
        <v>31</v>
      </c>
      <c r="L78" s="94">
        <v>83333334</v>
      </c>
      <c r="M78" s="94">
        <v>50000000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91"/>
      <c r="C79" s="91"/>
      <c r="D79" s="91"/>
      <c r="E79" s="91"/>
      <c r="F79" s="90">
        <v>5</v>
      </c>
      <c r="G79" s="90" t="s">
        <v>23</v>
      </c>
      <c r="H79" s="93">
        <v>6</v>
      </c>
      <c r="I79" s="90">
        <v>30</v>
      </c>
      <c r="J79" s="90" t="s">
        <v>29</v>
      </c>
      <c r="K79" s="90" t="s">
        <v>30</v>
      </c>
      <c r="L79" s="94">
        <v>100000000</v>
      </c>
      <c r="M79" s="94">
        <v>100000000</v>
      </c>
      <c r="N79" s="37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46" t="str">
        <f>B75 &amp; " Total"</f>
        <v>2025-026 Total</v>
      </c>
      <c r="C80" s="46" t="s">
        <v>26</v>
      </c>
      <c r="D80" s="46" t="s">
        <v>26</v>
      </c>
      <c r="E80" s="65" t="str">
        <f>E75</f>
        <v>Single Family</v>
      </c>
      <c r="F80" s="50" t="s">
        <v>26</v>
      </c>
      <c r="G80" s="51" t="s">
        <v>26</v>
      </c>
      <c r="H80" s="55" t="s">
        <v>26</v>
      </c>
      <c r="I80" s="51" t="s">
        <v>26</v>
      </c>
      <c r="J80" s="51" t="s">
        <v>26</v>
      </c>
      <c r="K80" s="51" t="s">
        <v>26</v>
      </c>
      <c r="L80" s="60">
        <f>SUM(L75:L79)</f>
        <v>583163089</v>
      </c>
      <c r="M80" s="60">
        <f>SUM(M75:M79)</f>
        <v>531591105</v>
      </c>
      <c r="N80" s="73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91" t="s">
        <v>233</v>
      </c>
      <c r="C81" s="91" t="s">
        <v>47</v>
      </c>
      <c r="D81" s="91" t="s">
        <v>22</v>
      </c>
      <c r="E81" s="91" t="s">
        <v>6</v>
      </c>
      <c r="F81" s="90">
        <v>1</v>
      </c>
      <c r="G81" s="48" t="s">
        <v>23</v>
      </c>
      <c r="H81" s="93">
        <v>6</v>
      </c>
      <c r="I81" s="90">
        <v>30</v>
      </c>
      <c r="J81" s="90" t="s">
        <v>29</v>
      </c>
      <c r="K81" s="90" t="s">
        <v>30</v>
      </c>
      <c r="L81" s="94">
        <v>450000000</v>
      </c>
      <c r="M81" s="94">
        <v>700000000</v>
      </c>
      <c r="N81" s="73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91"/>
      <c r="C82" s="91"/>
      <c r="D82" s="91"/>
      <c r="E82" s="91"/>
      <c r="F82" s="90">
        <v>2</v>
      </c>
      <c r="G82" s="48" t="s">
        <v>23</v>
      </c>
      <c r="H82" s="93">
        <v>6</v>
      </c>
      <c r="I82" s="90">
        <v>30</v>
      </c>
      <c r="J82" s="90" t="s">
        <v>247</v>
      </c>
      <c r="K82" s="90" t="s">
        <v>46</v>
      </c>
      <c r="L82" s="58">
        <v>312500000</v>
      </c>
      <c r="M82" s="94">
        <v>175000000</v>
      </c>
      <c r="N82" s="66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91"/>
      <c r="C83" s="91"/>
      <c r="D83" s="91"/>
      <c r="E83" s="91"/>
      <c r="F83" s="90">
        <v>3</v>
      </c>
      <c r="G83" s="48" t="s">
        <v>48</v>
      </c>
      <c r="H83" s="93" t="s">
        <v>49</v>
      </c>
      <c r="I83" s="93" t="s">
        <v>49</v>
      </c>
      <c r="J83" s="90" t="s">
        <v>261</v>
      </c>
      <c r="K83" s="90" t="s">
        <v>33</v>
      </c>
      <c r="L83" s="94">
        <f>9793000+11996486</f>
        <v>21789486</v>
      </c>
      <c r="M83" s="94">
        <v>0</v>
      </c>
      <c r="N83" s="73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91"/>
      <c r="C84" s="91"/>
      <c r="D84" s="91"/>
      <c r="E84" s="91"/>
      <c r="F84" s="90">
        <v>4</v>
      </c>
      <c r="G84" s="48" t="s">
        <v>23</v>
      </c>
      <c r="H84" s="93">
        <v>6.5</v>
      </c>
      <c r="I84" s="90">
        <v>30</v>
      </c>
      <c r="J84" s="90" t="s">
        <v>24</v>
      </c>
      <c r="K84" s="90" t="s">
        <v>33</v>
      </c>
      <c r="L84" s="94">
        <v>22460957</v>
      </c>
      <c r="M84" s="94">
        <v>0</v>
      </c>
      <c r="N84" s="73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91"/>
      <c r="C85" s="91"/>
      <c r="D85" s="91"/>
      <c r="E85" s="91"/>
      <c r="F85" s="90">
        <v>5</v>
      </c>
      <c r="G85" s="48" t="s">
        <v>23</v>
      </c>
      <c r="H85" s="93">
        <v>6.5</v>
      </c>
      <c r="I85" s="90">
        <v>30</v>
      </c>
      <c r="J85" s="90" t="s">
        <v>29</v>
      </c>
      <c r="K85" s="90" t="s">
        <v>30</v>
      </c>
      <c r="L85" s="94">
        <v>65366367</v>
      </c>
      <c r="M85" s="94">
        <v>65366367</v>
      </c>
      <c r="N85" s="73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91"/>
      <c r="C86" s="91"/>
      <c r="D86" s="91"/>
      <c r="E86" s="91"/>
      <c r="F86" s="90">
        <v>6</v>
      </c>
      <c r="G86" s="48" t="s">
        <v>23</v>
      </c>
      <c r="H86" s="93">
        <v>7</v>
      </c>
      <c r="I86" s="90">
        <v>30</v>
      </c>
      <c r="J86" s="90" t="s">
        <v>262</v>
      </c>
      <c r="K86" s="90" t="s">
        <v>53</v>
      </c>
      <c r="L86" s="94">
        <v>58975848</v>
      </c>
      <c r="M86" s="94">
        <v>17564527</v>
      </c>
      <c r="N86" s="73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91"/>
      <c r="C87" s="91"/>
      <c r="D87" s="91"/>
      <c r="E87" s="91"/>
      <c r="F87" s="90">
        <v>7</v>
      </c>
      <c r="G87" s="48" t="s">
        <v>48</v>
      </c>
      <c r="H87" s="93" t="s">
        <v>49</v>
      </c>
      <c r="I87" s="93" t="s">
        <v>49</v>
      </c>
      <c r="J87" s="90" t="s">
        <v>255</v>
      </c>
      <c r="K87" s="90" t="s">
        <v>53</v>
      </c>
      <c r="L87" s="94">
        <v>0</v>
      </c>
      <c r="M87" s="94">
        <v>465827</v>
      </c>
      <c r="N87" s="66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91"/>
      <c r="C88" s="91"/>
      <c r="D88" s="91"/>
      <c r="E88" s="91"/>
      <c r="F88" s="90">
        <v>8</v>
      </c>
      <c r="G88" s="48" t="s">
        <v>23</v>
      </c>
      <c r="H88" s="93">
        <v>6.5</v>
      </c>
      <c r="I88" s="90">
        <v>30</v>
      </c>
      <c r="J88" s="90" t="s">
        <v>263</v>
      </c>
      <c r="K88" s="90" t="s">
        <v>33</v>
      </c>
      <c r="L88" s="94">
        <v>40000000</v>
      </c>
      <c r="M88" s="94">
        <v>0</v>
      </c>
      <c r="N88" s="66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46" t="str">
        <f>B81 &amp; " Total"</f>
        <v>2025-027 Total</v>
      </c>
      <c r="C89" s="46" t="s">
        <v>26</v>
      </c>
      <c r="D89" s="46" t="s">
        <v>26</v>
      </c>
      <c r="E89" s="65" t="str">
        <f>E81</f>
        <v>Single Family</v>
      </c>
      <c r="F89" s="50" t="s">
        <v>26</v>
      </c>
      <c r="G89" s="51" t="s">
        <v>26</v>
      </c>
      <c r="H89" s="55" t="s">
        <v>26</v>
      </c>
      <c r="I89" s="51" t="s">
        <v>26</v>
      </c>
      <c r="J89" s="51" t="s">
        <v>26</v>
      </c>
      <c r="K89" s="51" t="s">
        <v>26</v>
      </c>
      <c r="L89" s="60">
        <f>SUM(L81:L88)</f>
        <v>971092658</v>
      </c>
      <c r="M89" s="60">
        <f>SUM(M81:M88)</f>
        <v>958396721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91" t="s">
        <v>234</v>
      </c>
      <c r="C90" s="91" t="s">
        <v>64</v>
      </c>
      <c r="D90" s="91" t="s">
        <v>22</v>
      </c>
      <c r="E90" s="91" t="s">
        <v>6</v>
      </c>
      <c r="F90" s="90">
        <v>1</v>
      </c>
      <c r="G90" s="90" t="s">
        <v>23</v>
      </c>
      <c r="H90" s="93">
        <v>6</v>
      </c>
      <c r="I90" s="90">
        <v>30</v>
      </c>
      <c r="J90" s="90" t="s">
        <v>29</v>
      </c>
      <c r="K90" s="90" t="s">
        <v>30</v>
      </c>
      <c r="L90" s="94">
        <v>100000000</v>
      </c>
      <c r="M90" s="94">
        <v>100000000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91"/>
      <c r="C91" s="91"/>
      <c r="D91" s="91"/>
      <c r="E91" s="91"/>
      <c r="F91" s="90">
        <v>2</v>
      </c>
      <c r="G91" s="90" t="s">
        <v>23</v>
      </c>
      <c r="H91" s="93">
        <v>7</v>
      </c>
      <c r="I91" s="90">
        <v>40</v>
      </c>
      <c r="J91" s="90" t="s">
        <v>29</v>
      </c>
      <c r="K91" s="90" t="s">
        <v>30</v>
      </c>
      <c r="L91" s="94">
        <v>141569097</v>
      </c>
      <c r="M91" s="94">
        <v>141569097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91"/>
      <c r="C92" s="91"/>
      <c r="D92" s="91"/>
      <c r="E92" s="91"/>
      <c r="F92" s="90">
        <v>3</v>
      </c>
      <c r="G92" s="90" t="s">
        <v>23</v>
      </c>
      <c r="H92" s="93">
        <v>5.5</v>
      </c>
      <c r="I92" s="90">
        <v>40</v>
      </c>
      <c r="J92" s="90" t="s">
        <v>29</v>
      </c>
      <c r="K92" s="90" t="s">
        <v>37</v>
      </c>
      <c r="L92" s="94">
        <v>15000000</v>
      </c>
      <c r="M92" s="94" t="s">
        <v>59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91"/>
      <c r="C93" s="91"/>
      <c r="D93" s="91"/>
      <c r="E93" s="91"/>
      <c r="F93" s="90">
        <v>4</v>
      </c>
      <c r="G93" s="90" t="s">
        <v>23</v>
      </c>
      <c r="H93" s="93">
        <v>6</v>
      </c>
      <c r="I93" s="90">
        <v>30</v>
      </c>
      <c r="J93" s="90" t="s">
        <v>38</v>
      </c>
      <c r="K93" s="90" t="s">
        <v>25</v>
      </c>
      <c r="L93" s="94">
        <v>80000000</v>
      </c>
      <c r="M93" s="94">
        <v>40000000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91"/>
      <c r="C94" s="91"/>
      <c r="D94" s="91"/>
      <c r="E94" s="91"/>
      <c r="F94" s="90">
        <v>5</v>
      </c>
      <c r="G94" s="90" t="s">
        <v>23</v>
      </c>
      <c r="H94" s="93">
        <v>6</v>
      </c>
      <c r="I94" s="90">
        <v>30</v>
      </c>
      <c r="J94" s="90" t="s">
        <v>29</v>
      </c>
      <c r="K94" s="90" t="s">
        <v>30</v>
      </c>
      <c r="L94" s="94">
        <v>100000000</v>
      </c>
      <c r="M94" s="94">
        <v>200000000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91"/>
      <c r="C95" s="91"/>
      <c r="D95" s="91"/>
      <c r="E95" s="91"/>
      <c r="F95" s="90">
        <v>6</v>
      </c>
      <c r="G95" s="90" t="s">
        <v>23</v>
      </c>
      <c r="H95" s="93">
        <v>6.5</v>
      </c>
      <c r="I95" s="90">
        <v>30</v>
      </c>
      <c r="J95" s="90" t="s">
        <v>29</v>
      </c>
      <c r="K95" s="90" t="s">
        <v>46</v>
      </c>
      <c r="L95" s="94">
        <v>70000000</v>
      </c>
      <c r="M95" s="94">
        <v>35000000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91"/>
      <c r="C96" s="91"/>
      <c r="D96" s="91"/>
      <c r="E96" s="91"/>
      <c r="F96" s="90">
        <v>7</v>
      </c>
      <c r="G96" s="90" t="s">
        <v>23</v>
      </c>
      <c r="H96" s="93">
        <v>6</v>
      </c>
      <c r="I96" s="90">
        <v>30</v>
      </c>
      <c r="J96" s="90" t="s">
        <v>38</v>
      </c>
      <c r="K96" s="90" t="s">
        <v>25</v>
      </c>
      <c r="L96" s="94">
        <v>100000000</v>
      </c>
      <c r="M96" s="94">
        <v>50000000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91"/>
      <c r="C97" s="91"/>
      <c r="D97" s="91"/>
      <c r="E97" s="91"/>
      <c r="F97" s="90">
        <v>8</v>
      </c>
      <c r="G97" s="90" t="s">
        <v>23</v>
      </c>
      <c r="H97" s="93">
        <v>3</v>
      </c>
      <c r="I97" s="90">
        <v>30</v>
      </c>
      <c r="J97" s="90" t="s">
        <v>32</v>
      </c>
      <c r="K97" s="90" t="s">
        <v>33</v>
      </c>
      <c r="L97" s="94">
        <v>90597243</v>
      </c>
      <c r="M97" s="94" t="s">
        <v>59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91"/>
      <c r="C98" s="91"/>
      <c r="D98" s="91"/>
      <c r="E98" s="91"/>
      <c r="F98" s="90">
        <v>9</v>
      </c>
      <c r="G98" s="90" t="s">
        <v>23</v>
      </c>
      <c r="H98" s="93">
        <v>7</v>
      </c>
      <c r="I98" s="90">
        <v>30</v>
      </c>
      <c r="J98" s="90" t="s">
        <v>29</v>
      </c>
      <c r="K98" s="90" t="s">
        <v>30</v>
      </c>
      <c r="L98" s="94">
        <v>30000000</v>
      </c>
      <c r="M98" s="94">
        <v>30000000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91"/>
      <c r="C99" s="91"/>
      <c r="D99" s="91"/>
      <c r="E99" s="91"/>
      <c r="F99" s="90">
        <v>10</v>
      </c>
      <c r="G99" s="90" t="s">
        <v>23</v>
      </c>
      <c r="H99" s="93">
        <v>6</v>
      </c>
      <c r="I99" s="90">
        <v>30</v>
      </c>
      <c r="J99" s="90" t="s">
        <v>29</v>
      </c>
      <c r="K99" s="90" t="s">
        <v>30</v>
      </c>
      <c r="L99" s="94">
        <v>100000000</v>
      </c>
      <c r="M99" s="94">
        <v>200000000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91"/>
      <c r="C100" s="91"/>
      <c r="D100" s="91"/>
      <c r="E100" s="91"/>
      <c r="F100" s="90">
        <v>11</v>
      </c>
      <c r="G100" s="90" t="s">
        <v>23</v>
      </c>
      <c r="H100" s="93">
        <v>6</v>
      </c>
      <c r="I100" s="90">
        <v>30</v>
      </c>
      <c r="J100" s="90" t="s">
        <v>268</v>
      </c>
      <c r="K100" s="90" t="s">
        <v>25</v>
      </c>
      <c r="L100" s="94">
        <v>157855858</v>
      </c>
      <c r="M100" s="94">
        <v>67652510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91"/>
      <c r="C101" s="91"/>
      <c r="D101" s="91"/>
      <c r="E101" s="91"/>
      <c r="F101" s="90">
        <v>12</v>
      </c>
      <c r="G101" s="90" t="s">
        <v>48</v>
      </c>
      <c r="H101" s="93" t="s">
        <v>49</v>
      </c>
      <c r="I101" s="53" t="s">
        <v>49</v>
      </c>
      <c r="J101" s="90" t="s">
        <v>61</v>
      </c>
      <c r="K101" s="90" t="s">
        <v>30</v>
      </c>
      <c r="L101" s="94">
        <v>51000000</v>
      </c>
      <c r="M101" s="94">
        <v>51000000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91"/>
      <c r="C102" s="91"/>
      <c r="D102" s="91"/>
      <c r="E102" s="91"/>
      <c r="F102" s="90">
        <v>13</v>
      </c>
      <c r="G102" s="90" t="s">
        <v>23</v>
      </c>
      <c r="H102" s="93">
        <v>6</v>
      </c>
      <c r="I102" s="90">
        <v>30</v>
      </c>
      <c r="J102" s="90" t="s">
        <v>29</v>
      </c>
      <c r="K102" s="90" t="s">
        <v>30</v>
      </c>
      <c r="L102" s="94">
        <v>200000000</v>
      </c>
      <c r="M102" s="94">
        <v>400000000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91"/>
      <c r="C103" s="91"/>
      <c r="D103" s="91"/>
      <c r="E103" s="91"/>
      <c r="F103" s="90">
        <v>14</v>
      </c>
      <c r="G103" s="90" t="s">
        <v>23</v>
      </c>
      <c r="H103" s="93">
        <v>6</v>
      </c>
      <c r="I103" s="90">
        <v>30</v>
      </c>
      <c r="J103" s="90" t="s">
        <v>24</v>
      </c>
      <c r="K103" s="90" t="s">
        <v>25</v>
      </c>
      <c r="L103" s="94">
        <v>127734341</v>
      </c>
      <c r="M103" s="94">
        <v>56367170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91"/>
      <c r="C104" s="91"/>
      <c r="D104" s="91"/>
      <c r="E104" s="91"/>
      <c r="F104" s="90">
        <v>15</v>
      </c>
      <c r="G104" s="90" t="s">
        <v>23</v>
      </c>
      <c r="H104" s="93">
        <v>5.5</v>
      </c>
      <c r="I104" s="90">
        <v>30</v>
      </c>
      <c r="J104" s="90" t="s">
        <v>32</v>
      </c>
      <c r="K104" s="90" t="s">
        <v>33</v>
      </c>
      <c r="L104" s="94">
        <v>28607009</v>
      </c>
      <c r="M104" s="94" t="s">
        <v>59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91"/>
      <c r="C105" s="91"/>
      <c r="D105" s="91"/>
      <c r="E105" s="91"/>
      <c r="F105" s="90">
        <v>16</v>
      </c>
      <c r="G105" s="90" t="s">
        <v>23</v>
      </c>
      <c r="H105" s="93">
        <v>7.5</v>
      </c>
      <c r="I105" s="90">
        <v>30</v>
      </c>
      <c r="J105" s="90" t="s">
        <v>29</v>
      </c>
      <c r="K105" s="90" t="s">
        <v>30</v>
      </c>
      <c r="L105" s="94">
        <v>56995725</v>
      </c>
      <c r="M105" s="94">
        <v>56995725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46" t="str">
        <f>B90 &amp; " Total"</f>
        <v>2025-028 Total</v>
      </c>
      <c r="C106" s="46" t="s">
        <v>26</v>
      </c>
      <c r="D106" s="46" t="s">
        <v>26</v>
      </c>
      <c r="E106" s="65" t="str">
        <f>E90</f>
        <v>Single Family</v>
      </c>
      <c r="F106" s="50" t="s">
        <v>26</v>
      </c>
      <c r="G106" s="51" t="s">
        <v>26</v>
      </c>
      <c r="H106" s="55" t="s">
        <v>26</v>
      </c>
      <c r="I106" s="51" t="s">
        <v>26</v>
      </c>
      <c r="J106" s="51" t="s">
        <v>26</v>
      </c>
      <c r="K106" s="51" t="s">
        <v>26</v>
      </c>
      <c r="L106" s="60">
        <f>SUM(L90:L105)</f>
        <v>1449359273</v>
      </c>
      <c r="M106" s="60">
        <f>SUM(M90:M105)</f>
        <v>1428584502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91" t="s">
        <v>232</v>
      </c>
      <c r="C107" s="91" t="s">
        <v>235</v>
      </c>
      <c r="D107" s="91" t="s">
        <v>22</v>
      </c>
      <c r="E107" s="91" t="s">
        <v>6</v>
      </c>
      <c r="F107" s="90">
        <v>1</v>
      </c>
      <c r="G107" s="90" t="s">
        <v>23</v>
      </c>
      <c r="H107" s="93">
        <v>6.5</v>
      </c>
      <c r="I107" s="90">
        <v>30</v>
      </c>
      <c r="J107" s="90" t="s">
        <v>267</v>
      </c>
      <c r="K107" s="48" t="s">
        <v>31</v>
      </c>
      <c r="L107" s="94">
        <v>333333334</v>
      </c>
      <c r="M107" s="94">
        <v>200000000</v>
      </c>
      <c r="N107" s="58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91"/>
      <c r="C108" s="91"/>
      <c r="D108" s="91"/>
      <c r="E108" s="91"/>
      <c r="F108" s="90">
        <v>2</v>
      </c>
      <c r="G108" s="90" t="s">
        <v>23</v>
      </c>
      <c r="H108" s="93">
        <v>6.5</v>
      </c>
      <c r="I108" s="90">
        <v>30</v>
      </c>
      <c r="J108" s="90" t="s">
        <v>52</v>
      </c>
      <c r="K108" s="90" t="s">
        <v>46</v>
      </c>
      <c r="L108" s="94">
        <v>220881192</v>
      </c>
      <c r="M108" s="94">
        <v>132528715</v>
      </c>
      <c r="N108" s="58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46" t="str">
        <f>B107 &amp; " Total"</f>
        <v>2025-029 Total</v>
      </c>
      <c r="C109" s="46" t="s">
        <v>26</v>
      </c>
      <c r="D109" s="46" t="s">
        <v>26</v>
      </c>
      <c r="E109" s="65" t="str">
        <f>E107</f>
        <v>Single Family</v>
      </c>
      <c r="F109" s="50" t="s">
        <v>26</v>
      </c>
      <c r="G109" s="51" t="s">
        <v>26</v>
      </c>
      <c r="H109" s="55" t="s">
        <v>26</v>
      </c>
      <c r="I109" s="51" t="s">
        <v>26</v>
      </c>
      <c r="J109" s="51" t="s">
        <v>26</v>
      </c>
      <c r="K109" s="51" t="s">
        <v>26</v>
      </c>
      <c r="L109" s="60">
        <f>SUM(L107:L108)</f>
        <v>554214526</v>
      </c>
      <c r="M109" s="60">
        <f>SUM(M107:M108)</f>
        <v>332528715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91" t="s">
        <v>236</v>
      </c>
      <c r="C110" s="91" t="s">
        <v>58</v>
      </c>
      <c r="D110" s="91" t="s">
        <v>22</v>
      </c>
      <c r="E110" s="91" t="s">
        <v>6</v>
      </c>
      <c r="F110" s="90">
        <v>1</v>
      </c>
      <c r="G110" s="90" t="s">
        <v>23</v>
      </c>
      <c r="H110" s="93">
        <v>6.5</v>
      </c>
      <c r="I110" s="90">
        <v>30</v>
      </c>
      <c r="J110" s="90" t="s">
        <v>54</v>
      </c>
      <c r="K110" s="90" t="s">
        <v>31</v>
      </c>
      <c r="L110" s="94">
        <v>100000000</v>
      </c>
      <c r="M110" s="94">
        <v>50000000</v>
      </c>
      <c r="N110" s="37"/>
      <c r="O110" s="73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91"/>
      <c r="C111" s="91"/>
      <c r="D111" s="91"/>
      <c r="E111" s="91"/>
      <c r="F111" s="90">
        <v>2</v>
      </c>
      <c r="G111" s="48" t="s">
        <v>23</v>
      </c>
      <c r="H111" s="93">
        <v>6</v>
      </c>
      <c r="I111" s="90">
        <v>30</v>
      </c>
      <c r="J111" s="90" t="s">
        <v>29</v>
      </c>
      <c r="K111" s="90" t="s">
        <v>51</v>
      </c>
      <c r="L111" s="94">
        <v>108500000</v>
      </c>
      <c r="M111" s="94">
        <v>108500000</v>
      </c>
      <c r="N111" s="37"/>
      <c r="O111" s="73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91"/>
      <c r="C112" s="91"/>
      <c r="D112" s="91"/>
      <c r="E112" s="91"/>
      <c r="F112" s="90">
        <v>3</v>
      </c>
      <c r="G112" s="48" t="s">
        <v>23</v>
      </c>
      <c r="H112" s="93">
        <v>6.5</v>
      </c>
      <c r="I112" s="90">
        <v>30</v>
      </c>
      <c r="J112" s="90" t="s">
        <v>54</v>
      </c>
      <c r="K112" s="90" t="s">
        <v>31</v>
      </c>
      <c r="L112" s="94">
        <v>190000000</v>
      </c>
      <c r="M112" s="94">
        <v>114000000</v>
      </c>
      <c r="N112" s="37"/>
      <c r="O112" s="73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91"/>
      <c r="C113" s="91"/>
      <c r="D113" s="91"/>
      <c r="E113" s="91"/>
      <c r="F113" s="90">
        <v>4</v>
      </c>
      <c r="G113" s="48" t="s">
        <v>48</v>
      </c>
      <c r="H113" s="53" t="s">
        <v>49</v>
      </c>
      <c r="I113" s="53" t="s">
        <v>49</v>
      </c>
      <c r="J113" s="90" t="s">
        <v>256</v>
      </c>
      <c r="K113" s="90" t="s">
        <v>50</v>
      </c>
      <c r="L113" s="58">
        <v>0</v>
      </c>
      <c r="M113" s="58">
        <v>51849095</v>
      </c>
      <c r="N113" s="37"/>
      <c r="O113" s="73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91"/>
      <c r="C114" s="91"/>
      <c r="D114" s="91"/>
      <c r="E114" s="91"/>
      <c r="F114" s="90">
        <v>5</v>
      </c>
      <c r="G114" s="48" t="s">
        <v>48</v>
      </c>
      <c r="H114" s="53" t="s">
        <v>49</v>
      </c>
      <c r="I114" s="53" t="s">
        <v>49</v>
      </c>
      <c r="J114" s="90" t="s">
        <v>61</v>
      </c>
      <c r="K114" s="90" t="s">
        <v>33</v>
      </c>
      <c r="L114" s="94">
        <v>9348274</v>
      </c>
      <c r="M114" s="94">
        <v>0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46" t="str">
        <f>B110 &amp; " Total"</f>
        <v>2025-030 Total</v>
      </c>
      <c r="C115" s="46" t="s">
        <v>26</v>
      </c>
      <c r="D115" s="46" t="s">
        <v>26</v>
      </c>
      <c r="E115" s="65" t="str">
        <f>E110</f>
        <v>Single Family</v>
      </c>
      <c r="F115" s="50" t="s">
        <v>26</v>
      </c>
      <c r="G115" s="51" t="s">
        <v>26</v>
      </c>
      <c r="H115" s="55" t="s">
        <v>26</v>
      </c>
      <c r="I115" s="51" t="s">
        <v>26</v>
      </c>
      <c r="J115" s="51" t="s">
        <v>26</v>
      </c>
      <c r="K115" s="51" t="s">
        <v>26</v>
      </c>
      <c r="L115" s="60">
        <f>SUM(L110:L114)</f>
        <v>407848274</v>
      </c>
      <c r="M115" s="60">
        <f>SUM(M110:M114)</f>
        <v>324349095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91" t="s">
        <v>237</v>
      </c>
      <c r="C116" s="91" t="s">
        <v>21</v>
      </c>
      <c r="D116" s="91" t="s">
        <v>22</v>
      </c>
      <c r="E116" s="91" t="s">
        <v>7</v>
      </c>
      <c r="F116" s="90">
        <v>1</v>
      </c>
      <c r="G116" s="95" t="s">
        <v>42</v>
      </c>
      <c r="H116" s="97">
        <v>5.5529999999999999</v>
      </c>
      <c r="I116" s="95">
        <v>40</v>
      </c>
      <c r="J116" s="95" t="s">
        <v>265</v>
      </c>
      <c r="K116" s="95" t="s">
        <v>266</v>
      </c>
      <c r="L116" s="96">
        <v>201290563</v>
      </c>
      <c r="M116" s="96">
        <v>201290563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46" t="str">
        <f>B116 &amp; " Total"</f>
        <v>2025-031 Total</v>
      </c>
      <c r="C117" s="46" t="s">
        <v>26</v>
      </c>
      <c r="D117" s="46" t="s">
        <v>26</v>
      </c>
      <c r="E117" s="65" t="str">
        <f>E116</f>
        <v>Multifamily</v>
      </c>
      <c r="F117" s="50" t="s">
        <v>26</v>
      </c>
      <c r="G117" s="67" t="s">
        <v>26</v>
      </c>
      <c r="H117" s="68" t="s">
        <v>26</v>
      </c>
      <c r="I117" s="67" t="s">
        <v>26</v>
      </c>
      <c r="J117" s="67" t="s">
        <v>26</v>
      </c>
      <c r="K117" s="67" t="s">
        <v>26</v>
      </c>
      <c r="L117" s="69">
        <f>SUM(L116:L116)</f>
        <v>201290563</v>
      </c>
      <c r="M117" s="69">
        <f>SUM(M116:M116)</f>
        <v>201290563</v>
      </c>
      <c r="N117" s="66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91" t="s">
        <v>238</v>
      </c>
      <c r="C118" s="91" t="s">
        <v>62</v>
      </c>
      <c r="D118" s="91" t="s">
        <v>22</v>
      </c>
      <c r="E118" s="91" t="s">
        <v>6</v>
      </c>
      <c r="F118" s="92">
        <v>1</v>
      </c>
      <c r="G118" s="92" t="s">
        <v>23</v>
      </c>
      <c r="H118" s="99">
        <v>7</v>
      </c>
      <c r="I118" s="90">
        <v>30</v>
      </c>
      <c r="J118" s="90" t="s">
        <v>29</v>
      </c>
      <c r="K118" s="92" t="s">
        <v>46</v>
      </c>
      <c r="L118" s="98">
        <v>300000000</v>
      </c>
      <c r="M118" s="98">
        <v>321428571</v>
      </c>
      <c r="N118" s="74"/>
      <c r="O118" s="66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91"/>
      <c r="C119" s="91"/>
      <c r="D119" s="91"/>
      <c r="E119" s="91"/>
      <c r="F119" s="92">
        <v>2</v>
      </c>
      <c r="G119" s="92" t="s">
        <v>48</v>
      </c>
      <c r="H119" s="99" t="s">
        <v>49</v>
      </c>
      <c r="I119" s="90" t="s">
        <v>49</v>
      </c>
      <c r="J119" s="90" t="s">
        <v>261</v>
      </c>
      <c r="K119" s="92" t="s">
        <v>33</v>
      </c>
      <c r="L119" s="98">
        <v>30375293</v>
      </c>
      <c r="M119" s="98">
        <v>0</v>
      </c>
      <c r="N119" s="74"/>
      <c r="O119" s="66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91"/>
      <c r="C120" s="91"/>
      <c r="D120" s="91"/>
      <c r="E120" s="91"/>
      <c r="F120" s="92">
        <v>3</v>
      </c>
      <c r="G120" s="92" t="s">
        <v>23</v>
      </c>
      <c r="H120" s="99">
        <v>6.5</v>
      </c>
      <c r="I120" s="90">
        <v>30</v>
      </c>
      <c r="J120" s="90" t="s">
        <v>29</v>
      </c>
      <c r="K120" s="92" t="s">
        <v>30</v>
      </c>
      <c r="L120" s="94">
        <v>139664252</v>
      </c>
      <c r="M120" s="98">
        <v>160613889</v>
      </c>
      <c r="N120" s="74"/>
      <c r="O120" s="66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91"/>
      <c r="C121" s="91"/>
      <c r="D121" s="91"/>
      <c r="E121" s="91"/>
      <c r="F121" s="92">
        <v>4</v>
      </c>
      <c r="G121" s="92" t="s">
        <v>23</v>
      </c>
      <c r="H121" s="99">
        <v>6</v>
      </c>
      <c r="I121" s="90">
        <v>30</v>
      </c>
      <c r="J121" s="90" t="s">
        <v>268</v>
      </c>
      <c r="K121" s="92" t="s">
        <v>31</v>
      </c>
      <c r="L121" s="98">
        <v>63733500</v>
      </c>
      <c r="M121" s="98">
        <v>21244500</v>
      </c>
      <c r="N121" s="74"/>
      <c r="O121" s="66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46" t="str">
        <f>B118 &amp; " Total"</f>
        <v>2025-032 Total</v>
      </c>
      <c r="C122" s="46" t="s">
        <v>26</v>
      </c>
      <c r="D122" s="46" t="s">
        <v>26</v>
      </c>
      <c r="E122" s="65" t="str">
        <f>E118</f>
        <v>Single Family</v>
      </c>
      <c r="F122" s="50" t="s">
        <v>26</v>
      </c>
      <c r="G122" s="67" t="s">
        <v>26</v>
      </c>
      <c r="H122" s="68" t="s">
        <v>26</v>
      </c>
      <c r="I122" s="67" t="s">
        <v>26</v>
      </c>
      <c r="J122" s="67" t="s">
        <v>26</v>
      </c>
      <c r="K122" s="67" t="s">
        <v>26</v>
      </c>
      <c r="L122" s="69">
        <f>SUM(L118:L121)</f>
        <v>533773045</v>
      </c>
      <c r="M122" s="69">
        <f>SUM(M118:M121)</f>
        <v>503286960</v>
      </c>
      <c r="N122" s="66"/>
      <c r="O122" s="66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91" t="s">
        <v>239</v>
      </c>
      <c r="C123" s="91" t="s">
        <v>66</v>
      </c>
      <c r="D123" s="91" t="s">
        <v>22</v>
      </c>
      <c r="E123" s="91" t="s">
        <v>6</v>
      </c>
      <c r="F123" s="90">
        <v>1</v>
      </c>
      <c r="G123" s="90" t="s">
        <v>23</v>
      </c>
      <c r="H123" s="93">
        <v>6</v>
      </c>
      <c r="I123" s="90">
        <v>30</v>
      </c>
      <c r="J123" s="90" t="s">
        <v>257</v>
      </c>
      <c r="K123" s="90" t="s">
        <v>46</v>
      </c>
      <c r="L123" s="94">
        <v>88785334</v>
      </c>
      <c r="M123" s="94">
        <v>35514133</v>
      </c>
      <c r="N123" s="66"/>
      <c r="O123" s="66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91"/>
      <c r="C124" s="91"/>
      <c r="D124" s="91"/>
      <c r="E124" s="91"/>
      <c r="F124" s="90">
        <v>2</v>
      </c>
      <c r="G124" s="48" t="s">
        <v>23</v>
      </c>
      <c r="H124" s="93">
        <v>6.5</v>
      </c>
      <c r="I124" s="90">
        <v>30</v>
      </c>
      <c r="J124" s="90" t="s">
        <v>258</v>
      </c>
      <c r="K124" s="90" t="s">
        <v>46</v>
      </c>
      <c r="L124" s="94">
        <v>146838827</v>
      </c>
      <c r="M124" s="94">
        <v>88103296</v>
      </c>
      <c r="N124" s="66"/>
      <c r="O124" s="66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91"/>
      <c r="C125" s="91"/>
      <c r="D125" s="91"/>
      <c r="E125" s="91"/>
      <c r="F125" s="90">
        <v>3</v>
      </c>
      <c r="G125" s="48" t="s">
        <v>23</v>
      </c>
      <c r="H125" s="93">
        <v>6.5</v>
      </c>
      <c r="I125" s="90">
        <v>30</v>
      </c>
      <c r="J125" s="90" t="s">
        <v>29</v>
      </c>
      <c r="K125" s="90" t="s">
        <v>30</v>
      </c>
      <c r="L125" s="94">
        <v>56612364</v>
      </c>
      <c r="M125" s="94">
        <v>56612364</v>
      </c>
      <c r="N125" s="66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91"/>
      <c r="C126" s="91"/>
      <c r="D126" s="91"/>
      <c r="E126" s="91"/>
      <c r="F126" s="90">
        <v>4</v>
      </c>
      <c r="G126" s="48" t="s">
        <v>48</v>
      </c>
      <c r="H126" s="53" t="s">
        <v>49</v>
      </c>
      <c r="I126" s="48" t="s">
        <v>49</v>
      </c>
      <c r="J126" s="90" t="s">
        <v>55</v>
      </c>
      <c r="K126" s="90" t="s">
        <v>37</v>
      </c>
      <c r="L126" s="94">
        <v>5002227</v>
      </c>
      <c r="M126" s="94">
        <v>0</v>
      </c>
      <c r="N126" s="66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46" t="str">
        <f>B123 &amp; " Total"</f>
        <v>2025-033 Total</v>
      </c>
      <c r="C127" s="46" t="s">
        <v>26</v>
      </c>
      <c r="D127" s="46" t="s">
        <v>26</v>
      </c>
      <c r="E127" s="65" t="str">
        <f>E123</f>
        <v>Single Family</v>
      </c>
      <c r="F127" s="50" t="s">
        <v>26</v>
      </c>
      <c r="G127" s="51" t="s">
        <v>26</v>
      </c>
      <c r="H127" s="55" t="s">
        <v>26</v>
      </c>
      <c r="I127" s="51" t="s">
        <v>26</v>
      </c>
      <c r="J127" s="51" t="s">
        <v>26</v>
      </c>
      <c r="K127" s="51" t="s">
        <v>26</v>
      </c>
      <c r="L127" s="60">
        <f>SUM(L123:L126)</f>
        <v>297238752</v>
      </c>
      <c r="M127" s="60">
        <f>SUM(M123:M126)</f>
        <v>180229793</v>
      </c>
      <c r="N127" s="66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91" t="s">
        <v>240</v>
      </c>
      <c r="C128" s="91" t="s">
        <v>71</v>
      </c>
      <c r="D128" s="91" t="s">
        <v>22</v>
      </c>
      <c r="E128" s="91" t="s">
        <v>6</v>
      </c>
      <c r="F128" s="90">
        <v>1</v>
      </c>
      <c r="G128" s="90" t="s">
        <v>23</v>
      </c>
      <c r="H128" s="93">
        <v>5.5</v>
      </c>
      <c r="I128" s="90">
        <v>30</v>
      </c>
      <c r="J128" s="90" t="s">
        <v>29</v>
      </c>
      <c r="K128" s="90" t="s">
        <v>46</v>
      </c>
      <c r="L128" s="94">
        <v>66666666</v>
      </c>
      <c r="M128" s="94">
        <v>16666666</v>
      </c>
      <c r="N128" s="66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91"/>
      <c r="C129" s="91"/>
      <c r="D129" s="91"/>
      <c r="E129" s="91"/>
      <c r="F129" s="90">
        <v>2</v>
      </c>
      <c r="G129" s="90" t="s">
        <v>23</v>
      </c>
      <c r="H129" s="93">
        <v>6</v>
      </c>
      <c r="I129" s="90">
        <v>30</v>
      </c>
      <c r="J129" s="90" t="s">
        <v>54</v>
      </c>
      <c r="K129" s="90" t="s">
        <v>251</v>
      </c>
      <c r="L129" s="94">
        <v>133954898</v>
      </c>
      <c r="M129" s="94">
        <v>241118814</v>
      </c>
      <c r="N129" s="66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91"/>
      <c r="C130" s="91"/>
      <c r="D130" s="91"/>
      <c r="E130" s="91"/>
      <c r="F130" s="90">
        <v>3</v>
      </c>
      <c r="G130" s="90" t="s">
        <v>23</v>
      </c>
      <c r="H130" s="93">
        <v>6</v>
      </c>
      <c r="I130" s="90">
        <v>30</v>
      </c>
      <c r="J130" s="90" t="s">
        <v>24</v>
      </c>
      <c r="K130" s="90" t="s">
        <v>251</v>
      </c>
      <c r="L130" s="94">
        <v>205708094</v>
      </c>
      <c r="M130" s="94">
        <v>271062141</v>
      </c>
      <c r="N130" s="66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91"/>
      <c r="C131" s="91"/>
      <c r="D131" s="91"/>
      <c r="E131" s="91"/>
      <c r="F131" s="90">
        <v>4</v>
      </c>
      <c r="G131" s="90" t="s">
        <v>23</v>
      </c>
      <c r="H131" s="93">
        <v>6.5</v>
      </c>
      <c r="I131" s="90">
        <v>30</v>
      </c>
      <c r="J131" s="90" t="s">
        <v>29</v>
      </c>
      <c r="K131" s="90" t="s">
        <v>30</v>
      </c>
      <c r="L131" s="94">
        <v>45000000</v>
      </c>
      <c r="M131" s="94">
        <v>45000000</v>
      </c>
      <c r="N131" s="66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91"/>
      <c r="C132" s="91"/>
      <c r="D132" s="91"/>
      <c r="E132" s="91"/>
      <c r="F132" s="90">
        <v>5</v>
      </c>
      <c r="G132" s="90" t="s">
        <v>48</v>
      </c>
      <c r="H132" s="93" t="s">
        <v>49</v>
      </c>
      <c r="I132" s="90" t="s">
        <v>49</v>
      </c>
      <c r="J132" s="90" t="s">
        <v>56</v>
      </c>
      <c r="K132" s="90" t="s">
        <v>33</v>
      </c>
      <c r="L132" s="94">
        <v>18021951</v>
      </c>
      <c r="M132" s="94">
        <v>0</v>
      </c>
      <c r="N132" s="66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91"/>
      <c r="C133" s="91"/>
      <c r="D133" s="91"/>
      <c r="E133" s="91"/>
      <c r="F133" s="90">
        <v>6</v>
      </c>
      <c r="G133" s="90" t="s">
        <v>23</v>
      </c>
      <c r="H133" s="93">
        <v>5.5</v>
      </c>
      <c r="I133" s="90">
        <v>30</v>
      </c>
      <c r="J133" s="90" t="s">
        <v>250</v>
      </c>
      <c r="K133" s="90" t="s">
        <v>35</v>
      </c>
      <c r="L133" s="94">
        <v>150000000</v>
      </c>
      <c r="M133" s="94">
        <v>150000000</v>
      </c>
      <c r="N133" s="66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46" t="str">
        <f>B128 &amp; " Total"</f>
        <v>2025-034 Total</v>
      </c>
      <c r="C134" s="46" t="s">
        <v>26</v>
      </c>
      <c r="D134" s="46" t="s">
        <v>26</v>
      </c>
      <c r="E134" s="65" t="str">
        <f>E128</f>
        <v>Single Family</v>
      </c>
      <c r="F134" s="50" t="s">
        <v>26</v>
      </c>
      <c r="G134" s="51" t="s">
        <v>26</v>
      </c>
      <c r="H134" s="55" t="s">
        <v>26</v>
      </c>
      <c r="I134" s="51" t="s">
        <v>26</v>
      </c>
      <c r="J134" s="51" t="s">
        <v>26</v>
      </c>
      <c r="K134" s="51" t="s">
        <v>26</v>
      </c>
      <c r="L134" s="60">
        <f>SUM(L128:L133)</f>
        <v>619351609</v>
      </c>
      <c r="M134" s="60">
        <f>SUM(M128:M133)</f>
        <v>723847621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91" t="s">
        <v>241</v>
      </c>
      <c r="C135" s="91" t="s">
        <v>58</v>
      </c>
      <c r="D135" s="91" t="s">
        <v>22</v>
      </c>
      <c r="E135" s="91" t="s">
        <v>7</v>
      </c>
      <c r="F135" s="90">
        <v>1</v>
      </c>
      <c r="G135" s="95" t="s">
        <v>42</v>
      </c>
      <c r="H135" s="97">
        <v>5.3419999999999996</v>
      </c>
      <c r="I135" s="95">
        <v>40</v>
      </c>
      <c r="J135" s="95" t="s">
        <v>43</v>
      </c>
      <c r="K135" s="95" t="s">
        <v>44</v>
      </c>
      <c r="L135" s="96">
        <v>46127923</v>
      </c>
      <c r="M135" s="96">
        <v>46127923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91"/>
      <c r="C136" s="91"/>
      <c r="D136" s="91"/>
      <c r="E136" s="91"/>
      <c r="F136" s="90">
        <v>2</v>
      </c>
      <c r="G136" s="95" t="s">
        <v>42</v>
      </c>
      <c r="H136" s="97">
        <v>5.883</v>
      </c>
      <c r="I136" s="95">
        <v>40</v>
      </c>
      <c r="J136" s="95" t="s">
        <v>36</v>
      </c>
      <c r="K136" s="95" t="s">
        <v>44</v>
      </c>
      <c r="L136" s="96">
        <v>62352885</v>
      </c>
      <c r="M136" s="96">
        <v>62352885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91"/>
      <c r="C137" s="91"/>
      <c r="D137" s="91"/>
      <c r="E137" s="91"/>
      <c r="F137" s="90">
        <v>3</v>
      </c>
      <c r="G137" s="48" t="s">
        <v>252</v>
      </c>
      <c r="H137" s="53" t="s">
        <v>49</v>
      </c>
      <c r="I137" s="48" t="s">
        <v>49</v>
      </c>
      <c r="J137" s="95" t="s">
        <v>55</v>
      </c>
      <c r="K137" s="95" t="s">
        <v>37</v>
      </c>
      <c r="L137" s="96">
        <v>51407381</v>
      </c>
      <c r="M137" s="96">
        <v>0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46" t="str">
        <f>B135 &amp; " Total"</f>
        <v>2025-035 Total</v>
      </c>
      <c r="C138" s="46" t="s">
        <v>26</v>
      </c>
      <c r="D138" s="46" t="s">
        <v>26</v>
      </c>
      <c r="E138" s="65" t="str">
        <f>E135</f>
        <v>Multifamily</v>
      </c>
      <c r="F138" s="50" t="s">
        <v>26</v>
      </c>
      <c r="G138" s="51" t="s">
        <v>26</v>
      </c>
      <c r="H138" s="55" t="s">
        <v>26</v>
      </c>
      <c r="I138" s="51" t="s">
        <v>26</v>
      </c>
      <c r="J138" s="51" t="s">
        <v>26</v>
      </c>
      <c r="K138" s="51" t="s">
        <v>26</v>
      </c>
      <c r="L138" s="60">
        <f>SUM(L135:L137)</f>
        <v>159888189</v>
      </c>
      <c r="M138" s="60">
        <f>SUM(M135:M137)</f>
        <v>108480808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91" t="s">
        <v>242</v>
      </c>
      <c r="C139" s="91" t="s">
        <v>243</v>
      </c>
      <c r="D139" s="91" t="s">
        <v>22</v>
      </c>
      <c r="E139" s="91" t="s">
        <v>7</v>
      </c>
      <c r="F139" s="90">
        <v>1</v>
      </c>
      <c r="G139" s="90" t="s">
        <v>42</v>
      </c>
      <c r="H139" s="53">
        <v>5.64</v>
      </c>
      <c r="I139" s="90">
        <v>40</v>
      </c>
      <c r="J139" s="90" t="s">
        <v>70</v>
      </c>
      <c r="K139" s="90" t="s">
        <v>44</v>
      </c>
      <c r="L139" s="94">
        <v>139950000</v>
      </c>
      <c r="M139" s="94">
        <v>139950000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46" t="str">
        <f>B139 &amp; " Total"</f>
        <v>2025-036 Total</v>
      </c>
      <c r="C140" s="46" t="s">
        <v>26</v>
      </c>
      <c r="D140" s="46" t="s">
        <v>26</v>
      </c>
      <c r="E140" s="65" t="str">
        <f>E139</f>
        <v>Multifamily</v>
      </c>
      <c r="F140" s="50" t="s">
        <v>26</v>
      </c>
      <c r="G140" s="51" t="s">
        <v>26</v>
      </c>
      <c r="H140" s="55" t="s">
        <v>26</v>
      </c>
      <c r="I140" s="51" t="s">
        <v>26</v>
      </c>
      <c r="J140" s="51" t="s">
        <v>26</v>
      </c>
      <c r="K140" s="51" t="s">
        <v>26</v>
      </c>
      <c r="L140" s="60">
        <f>SUM(L139)</f>
        <v>139950000</v>
      </c>
      <c r="M140" s="60">
        <f>SUM(M139)</f>
        <v>139950000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91" t="s">
        <v>244</v>
      </c>
      <c r="C141" s="91" t="s">
        <v>62</v>
      </c>
      <c r="D141" s="91" t="s">
        <v>22</v>
      </c>
      <c r="E141" s="91" t="s">
        <v>7</v>
      </c>
      <c r="F141" s="90">
        <v>1</v>
      </c>
      <c r="G141" s="95" t="s">
        <v>42</v>
      </c>
      <c r="H141" s="97">
        <v>5.1779999999999999</v>
      </c>
      <c r="I141" s="95">
        <v>40</v>
      </c>
      <c r="J141" s="95" t="s">
        <v>36</v>
      </c>
      <c r="K141" s="95" t="s">
        <v>44</v>
      </c>
      <c r="L141" s="96">
        <v>160132000</v>
      </c>
      <c r="M141" s="96">
        <v>160132000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2" customHeight="1" x14ac:dyDescent="0.35">
      <c r="A142" s="37"/>
      <c r="B142" s="46" t="str">
        <f>B141 &amp; " Total"</f>
        <v>2025-037 Total</v>
      </c>
      <c r="C142" s="46" t="s">
        <v>26</v>
      </c>
      <c r="D142" s="46" t="s">
        <v>26</v>
      </c>
      <c r="E142" s="65" t="str">
        <f>E141</f>
        <v>Multifamily</v>
      </c>
      <c r="F142" s="50" t="s">
        <v>26</v>
      </c>
      <c r="G142" s="51" t="s">
        <v>26</v>
      </c>
      <c r="H142" s="55" t="s">
        <v>26</v>
      </c>
      <c r="I142" s="51" t="s">
        <v>26</v>
      </c>
      <c r="J142" s="51" t="s">
        <v>26</v>
      </c>
      <c r="K142" s="51" t="s">
        <v>26</v>
      </c>
      <c r="L142" s="60">
        <f>SUM(L141)</f>
        <v>160132000</v>
      </c>
      <c r="M142" s="60">
        <f>SUM(M141)</f>
        <v>160132000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91" t="s">
        <v>245</v>
      </c>
      <c r="C143" s="91" t="s">
        <v>62</v>
      </c>
      <c r="D143" s="91" t="s">
        <v>22</v>
      </c>
      <c r="E143" s="91" t="s">
        <v>8</v>
      </c>
      <c r="F143" s="90">
        <v>1</v>
      </c>
      <c r="G143" s="90" t="s">
        <v>23</v>
      </c>
      <c r="H143" s="102">
        <v>6.1180000000000003</v>
      </c>
      <c r="I143" s="90">
        <v>50</v>
      </c>
      <c r="J143" s="90" t="s">
        <v>73</v>
      </c>
      <c r="K143" s="90" t="s">
        <v>74</v>
      </c>
      <c r="L143" s="96">
        <v>75270300</v>
      </c>
      <c r="M143" s="96">
        <v>75270300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91"/>
      <c r="C144" s="91"/>
      <c r="D144" s="91"/>
      <c r="E144" s="91"/>
      <c r="F144" s="90">
        <v>2</v>
      </c>
      <c r="G144" s="90" t="s">
        <v>23</v>
      </c>
      <c r="H144" s="102">
        <v>6.1180000000000003</v>
      </c>
      <c r="I144" s="90">
        <v>50</v>
      </c>
      <c r="J144" s="90" t="s">
        <v>73</v>
      </c>
      <c r="K144" s="90" t="s">
        <v>74</v>
      </c>
      <c r="L144" s="96">
        <v>75270291</v>
      </c>
      <c r="M144" s="96">
        <v>75270291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91"/>
      <c r="C145" s="91"/>
      <c r="D145" s="91"/>
      <c r="E145" s="91"/>
      <c r="F145" s="90">
        <v>3</v>
      </c>
      <c r="G145" s="90" t="s">
        <v>23</v>
      </c>
      <c r="H145" s="102">
        <v>7.5170000000000003</v>
      </c>
      <c r="I145" s="90">
        <v>50</v>
      </c>
      <c r="J145" s="90" t="s">
        <v>73</v>
      </c>
      <c r="K145" s="90" t="s">
        <v>74</v>
      </c>
      <c r="L145" s="96">
        <v>44721445</v>
      </c>
      <c r="M145" s="96">
        <v>44721445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91"/>
      <c r="C146" s="91"/>
      <c r="D146" s="91"/>
      <c r="E146" s="91"/>
      <c r="F146" s="90">
        <v>4</v>
      </c>
      <c r="G146" s="90" t="s">
        <v>23</v>
      </c>
      <c r="H146" s="102">
        <v>5.9539999999999997</v>
      </c>
      <c r="I146" s="90">
        <v>50</v>
      </c>
      <c r="J146" s="90" t="s">
        <v>73</v>
      </c>
      <c r="K146" s="90" t="s">
        <v>74</v>
      </c>
      <c r="L146" s="96">
        <v>56689471</v>
      </c>
      <c r="M146" s="96">
        <v>56689471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91"/>
      <c r="C147" s="91"/>
      <c r="D147" s="91"/>
      <c r="E147" s="91"/>
      <c r="F147" s="90">
        <v>5</v>
      </c>
      <c r="G147" s="90" t="s">
        <v>23</v>
      </c>
      <c r="H147" s="103">
        <v>5.95</v>
      </c>
      <c r="I147" s="90">
        <v>50</v>
      </c>
      <c r="J147" s="90" t="s">
        <v>73</v>
      </c>
      <c r="K147" s="90" t="s">
        <v>74</v>
      </c>
      <c r="L147" s="96">
        <v>33421848</v>
      </c>
      <c r="M147" s="96">
        <v>33421848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" customHeight="1" x14ac:dyDescent="0.35">
      <c r="A148" s="37"/>
      <c r="B148" s="46" t="str">
        <f>B143 &amp; " Total"</f>
        <v>2025-H04 Total</v>
      </c>
      <c r="C148" s="46" t="s">
        <v>26</v>
      </c>
      <c r="D148" s="46" t="s">
        <v>26</v>
      </c>
      <c r="E148" s="65" t="str">
        <f>E143</f>
        <v>Reverse REMIC</v>
      </c>
      <c r="F148" s="50" t="s">
        <v>26</v>
      </c>
      <c r="G148" s="51" t="s">
        <v>26</v>
      </c>
      <c r="H148" s="55" t="s">
        <v>26</v>
      </c>
      <c r="I148" s="51" t="s">
        <v>26</v>
      </c>
      <c r="J148" s="51" t="s">
        <v>26</v>
      </c>
      <c r="K148" s="51" t="s">
        <v>26</v>
      </c>
      <c r="L148" s="60">
        <f>SUM(L143:L147)</f>
        <v>285373355</v>
      </c>
      <c r="M148" s="60">
        <f>SUM(M143:M147)</f>
        <v>285373355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91" t="s">
        <v>246</v>
      </c>
      <c r="C149" s="91" t="s">
        <v>58</v>
      </c>
      <c r="D149" s="91" t="s">
        <v>22</v>
      </c>
      <c r="E149" s="91" t="s">
        <v>8</v>
      </c>
      <c r="F149" s="90">
        <v>1</v>
      </c>
      <c r="G149" s="90" t="s">
        <v>23</v>
      </c>
      <c r="H149" s="100">
        <v>4.4710000000000001</v>
      </c>
      <c r="I149" s="90">
        <v>50</v>
      </c>
      <c r="J149" s="90" t="s">
        <v>73</v>
      </c>
      <c r="K149" s="90" t="s">
        <v>269</v>
      </c>
      <c r="L149" s="94">
        <v>15000000</v>
      </c>
      <c r="M149" s="94">
        <v>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91"/>
      <c r="C150" s="91"/>
      <c r="D150" s="91"/>
      <c r="E150" s="91"/>
      <c r="F150" s="90">
        <v>2</v>
      </c>
      <c r="G150" s="90" t="s">
        <v>23</v>
      </c>
      <c r="H150" s="100">
        <v>4.4710000000000001</v>
      </c>
      <c r="I150" s="90">
        <v>50</v>
      </c>
      <c r="J150" s="90" t="s">
        <v>73</v>
      </c>
      <c r="K150" s="90" t="s">
        <v>74</v>
      </c>
      <c r="L150" s="94">
        <v>8070550</v>
      </c>
      <c r="M150" s="94">
        <v>8070550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91"/>
      <c r="C151" s="91"/>
      <c r="D151" s="91"/>
      <c r="E151" s="91"/>
      <c r="F151" s="90">
        <v>3</v>
      </c>
      <c r="G151" s="90" t="s">
        <v>23</v>
      </c>
      <c r="H151" s="100">
        <v>7.6470000000000002</v>
      </c>
      <c r="I151" s="90">
        <v>50</v>
      </c>
      <c r="J151" s="90" t="s">
        <v>73</v>
      </c>
      <c r="K151" s="48" t="s">
        <v>75</v>
      </c>
      <c r="L151" s="94">
        <v>2136330</v>
      </c>
      <c r="M151" s="94">
        <v>2136330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91"/>
      <c r="C152" s="91"/>
      <c r="D152" s="91"/>
      <c r="E152" s="91"/>
      <c r="F152" s="90">
        <v>4</v>
      </c>
      <c r="G152" s="90" t="s">
        <v>23</v>
      </c>
      <c r="H152" s="100">
        <v>6.9489999999999998</v>
      </c>
      <c r="I152" s="90">
        <v>50</v>
      </c>
      <c r="J152" s="90" t="s">
        <v>73</v>
      </c>
      <c r="K152" s="90" t="s">
        <v>74</v>
      </c>
      <c r="L152" s="94">
        <v>8263670</v>
      </c>
      <c r="M152" s="94">
        <v>8263670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91"/>
      <c r="C153" s="91"/>
      <c r="D153" s="91"/>
      <c r="E153" s="91"/>
      <c r="F153" s="90">
        <v>5</v>
      </c>
      <c r="G153" s="90" t="s">
        <v>48</v>
      </c>
      <c r="H153" s="100" t="s">
        <v>49</v>
      </c>
      <c r="I153" s="90" t="s">
        <v>49</v>
      </c>
      <c r="J153" s="90" t="s">
        <v>76</v>
      </c>
      <c r="K153" s="90" t="s">
        <v>75</v>
      </c>
      <c r="L153" s="94">
        <v>100005855</v>
      </c>
      <c r="M153" s="94">
        <v>100005855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91"/>
      <c r="C154" s="91"/>
      <c r="D154" s="91"/>
      <c r="E154" s="91"/>
      <c r="F154" s="90">
        <v>6</v>
      </c>
      <c r="G154" s="90" t="s">
        <v>48</v>
      </c>
      <c r="H154" s="100" t="s">
        <v>49</v>
      </c>
      <c r="I154" s="90" t="s">
        <v>49</v>
      </c>
      <c r="J154" s="90" t="s">
        <v>76</v>
      </c>
      <c r="K154" s="90" t="s">
        <v>75</v>
      </c>
      <c r="L154" s="94">
        <v>28063170</v>
      </c>
      <c r="M154" s="94">
        <v>28063170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91"/>
      <c r="C155" s="91"/>
      <c r="D155" s="91"/>
      <c r="E155" s="91"/>
      <c r="F155" s="90">
        <v>7</v>
      </c>
      <c r="G155" s="90" t="s">
        <v>48</v>
      </c>
      <c r="H155" s="100" t="s">
        <v>49</v>
      </c>
      <c r="I155" s="90" t="s">
        <v>49</v>
      </c>
      <c r="J155" s="90" t="s">
        <v>77</v>
      </c>
      <c r="K155" s="90" t="s">
        <v>78</v>
      </c>
      <c r="L155" s="94">
        <v>0</v>
      </c>
      <c r="M155" s="94">
        <v>33325041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91"/>
      <c r="C156" s="91"/>
      <c r="D156" s="91"/>
      <c r="E156" s="91"/>
      <c r="F156" s="90">
        <v>8</v>
      </c>
      <c r="G156" s="90" t="s">
        <v>48</v>
      </c>
      <c r="H156" s="100" t="s">
        <v>49</v>
      </c>
      <c r="I156" s="90" t="s">
        <v>49</v>
      </c>
      <c r="J156" s="90" t="s">
        <v>77</v>
      </c>
      <c r="K156" s="90" t="s">
        <v>78</v>
      </c>
      <c r="L156" s="94">
        <v>0</v>
      </c>
      <c r="M156" s="94">
        <v>53079040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91"/>
      <c r="C157" s="91"/>
      <c r="D157" s="91"/>
      <c r="E157" s="91"/>
      <c r="F157" s="90">
        <v>9</v>
      </c>
      <c r="G157" s="90" t="s">
        <v>23</v>
      </c>
      <c r="H157" s="100">
        <v>6.5309999999999997</v>
      </c>
      <c r="I157" s="90">
        <v>50</v>
      </c>
      <c r="J157" s="90" t="s">
        <v>73</v>
      </c>
      <c r="K157" s="90" t="s">
        <v>75</v>
      </c>
      <c r="L157" s="94">
        <v>15632576</v>
      </c>
      <c r="M157" s="94">
        <v>15632576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91"/>
      <c r="C158" s="91"/>
      <c r="D158" s="91"/>
      <c r="E158" s="91"/>
      <c r="F158" s="90">
        <v>10</v>
      </c>
      <c r="G158" s="90" t="s">
        <v>23</v>
      </c>
      <c r="H158" s="100">
        <v>6.0209999999999999</v>
      </c>
      <c r="I158" s="90">
        <v>50</v>
      </c>
      <c r="J158" s="90" t="s">
        <v>73</v>
      </c>
      <c r="K158" s="90" t="s">
        <v>74</v>
      </c>
      <c r="L158" s="94">
        <v>12746892</v>
      </c>
      <c r="M158" s="94">
        <v>12746892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91"/>
      <c r="C159" s="91"/>
      <c r="D159" s="91"/>
      <c r="E159" s="91"/>
      <c r="F159" s="90">
        <v>11</v>
      </c>
      <c r="G159" s="90" t="s">
        <v>23</v>
      </c>
      <c r="H159" s="100">
        <v>6.242</v>
      </c>
      <c r="I159" s="90">
        <v>50</v>
      </c>
      <c r="J159" s="90" t="s">
        <v>73</v>
      </c>
      <c r="K159" s="90" t="s">
        <v>272</v>
      </c>
      <c r="L159" s="94">
        <v>32000000</v>
      </c>
      <c r="M159" s="94">
        <v>32000000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91"/>
      <c r="C160" s="91"/>
      <c r="D160" s="91"/>
      <c r="E160" s="91"/>
      <c r="F160" s="90">
        <v>12</v>
      </c>
      <c r="G160" s="90" t="s">
        <v>23</v>
      </c>
      <c r="H160" s="101">
        <v>6.22</v>
      </c>
      <c r="I160" s="90">
        <v>50</v>
      </c>
      <c r="J160" s="90" t="s">
        <v>73</v>
      </c>
      <c r="K160" s="90" t="s">
        <v>270</v>
      </c>
      <c r="L160" s="94">
        <v>15000000</v>
      </c>
      <c r="M160" s="94">
        <v>15000000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91"/>
      <c r="C161" s="91"/>
      <c r="D161" s="91"/>
      <c r="E161" s="91"/>
      <c r="F161" s="90">
        <v>13</v>
      </c>
      <c r="G161" s="90" t="s">
        <v>23</v>
      </c>
      <c r="H161" s="100">
        <v>6.1970000000000001</v>
      </c>
      <c r="I161" s="90">
        <v>50</v>
      </c>
      <c r="J161" s="90" t="s">
        <v>73</v>
      </c>
      <c r="K161" s="90" t="s">
        <v>270</v>
      </c>
      <c r="L161" s="94">
        <v>4000000</v>
      </c>
      <c r="M161" s="94">
        <v>4000000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91"/>
      <c r="C162" s="91"/>
      <c r="D162" s="91"/>
      <c r="E162" s="91"/>
      <c r="F162" s="90">
        <v>14</v>
      </c>
      <c r="G162" s="90" t="s">
        <v>23</v>
      </c>
      <c r="H162" s="100">
        <v>6.1269999999999998</v>
      </c>
      <c r="I162" s="90">
        <v>50</v>
      </c>
      <c r="J162" s="90" t="s">
        <v>73</v>
      </c>
      <c r="K162" s="90" t="s">
        <v>270</v>
      </c>
      <c r="L162" s="94">
        <v>8000000</v>
      </c>
      <c r="M162" s="94">
        <v>8000000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91"/>
      <c r="C163" s="91"/>
      <c r="D163" s="91"/>
      <c r="E163" s="91"/>
      <c r="F163" s="90">
        <v>15</v>
      </c>
      <c r="G163" s="90" t="s">
        <v>23</v>
      </c>
      <c r="H163" s="100">
        <v>6.2720000000000002</v>
      </c>
      <c r="I163" s="90">
        <v>50</v>
      </c>
      <c r="J163" s="90" t="s">
        <v>73</v>
      </c>
      <c r="K163" s="90" t="s">
        <v>270</v>
      </c>
      <c r="L163" s="94">
        <v>10000000</v>
      </c>
      <c r="M163" s="94">
        <v>10000000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91"/>
      <c r="C164" s="91"/>
      <c r="D164" s="91"/>
      <c r="E164" s="91"/>
      <c r="F164" s="90">
        <v>16</v>
      </c>
      <c r="G164" s="90" t="s">
        <v>23</v>
      </c>
      <c r="H164" s="100">
        <v>6.2190000000000003</v>
      </c>
      <c r="I164" s="90">
        <v>50</v>
      </c>
      <c r="J164" s="90" t="s">
        <v>73</v>
      </c>
      <c r="K164" s="90" t="s">
        <v>272</v>
      </c>
      <c r="L164" s="94">
        <v>10241820</v>
      </c>
      <c r="M164" s="94">
        <v>10241820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91"/>
      <c r="C165" s="91"/>
      <c r="D165" s="91"/>
      <c r="E165" s="91"/>
      <c r="F165" s="90">
        <v>17</v>
      </c>
      <c r="G165" s="90" t="s">
        <v>23</v>
      </c>
      <c r="H165" s="100">
        <v>6.3479999999999999</v>
      </c>
      <c r="I165" s="90">
        <v>50</v>
      </c>
      <c r="J165" s="90" t="s">
        <v>73</v>
      </c>
      <c r="K165" s="90" t="s">
        <v>270</v>
      </c>
      <c r="L165" s="94">
        <v>20000000</v>
      </c>
      <c r="M165" s="94">
        <v>20000000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customHeight="1" x14ac:dyDescent="0.35">
      <c r="A166" s="37"/>
      <c r="B166" s="46" t="str">
        <f>B149 &amp; " Total"</f>
        <v>2025-H05 Total</v>
      </c>
      <c r="C166" s="46" t="s">
        <v>26</v>
      </c>
      <c r="D166" s="46" t="s">
        <v>26</v>
      </c>
      <c r="E166" s="65" t="str">
        <f>E149</f>
        <v>Reverse REMIC</v>
      </c>
      <c r="F166" s="50" t="s">
        <v>26</v>
      </c>
      <c r="G166" s="51" t="s">
        <v>26</v>
      </c>
      <c r="H166" s="55" t="s">
        <v>26</v>
      </c>
      <c r="I166" s="51" t="s">
        <v>26</v>
      </c>
      <c r="J166" s="51" t="s">
        <v>26</v>
      </c>
      <c r="K166" s="51" t="s">
        <v>26</v>
      </c>
      <c r="L166" s="60">
        <f>SUM(L149:L165)</f>
        <v>289160863</v>
      </c>
      <c r="M166" s="60">
        <f>SUM(M149:M165)</f>
        <v>360564944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.65" customHeight="1" thickBot="1" x14ac:dyDescent="0.4">
      <c r="A167" s="37"/>
      <c r="B167" s="47" t="s">
        <v>9</v>
      </c>
      <c r="C167" s="47" t="s">
        <v>26</v>
      </c>
      <c r="D167" s="47" t="s">
        <v>26</v>
      </c>
      <c r="E167" s="47" t="s">
        <v>26</v>
      </c>
      <c r="F167" s="52" t="s">
        <v>26</v>
      </c>
      <c r="G167" s="52" t="s">
        <v>26</v>
      </c>
      <c r="H167" s="56" t="s">
        <v>26</v>
      </c>
      <c r="I167" s="52" t="s">
        <v>26</v>
      </c>
      <c r="J167" s="52" t="s">
        <v>26</v>
      </c>
      <c r="K167" s="52" t="s">
        <v>26</v>
      </c>
      <c r="L167" s="61">
        <f>SUMIF(B17:B$166, "*Total", L17:L$166)</f>
        <v>15326879900.380001</v>
      </c>
      <c r="M167" s="61">
        <f>SUMIF(B17:B$166, "*Total", M17:M$166)</f>
        <v>18960008985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 t="s">
        <v>79</v>
      </c>
      <c r="C168" s="37"/>
      <c r="D168" s="37"/>
      <c r="E168" s="37"/>
      <c r="F168" s="48"/>
      <c r="G168" s="48"/>
      <c r="H168" s="53"/>
      <c r="I168" s="48"/>
      <c r="J168" s="48"/>
      <c r="K168" s="48"/>
      <c r="L168" s="58"/>
      <c r="M168" s="58"/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/>
      <c r="G169" s="48"/>
      <c r="H169" s="53"/>
      <c r="I169" s="48"/>
      <c r="J169" s="48"/>
      <c r="K169" s="48"/>
      <c r="L169" s="58"/>
      <c r="M169" s="58"/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/>
      <c r="G170" s="48"/>
      <c r="H170" s="53"/>
      <c r="I170" s="48"/>
      <c r="J170" s="48"/>
      <c r="K170" s="48"/>
      <c r="L170" s="58"/>
      <c r="M170" s="58"/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/>
      <c r="G171" s="48"/>
      <c r="H171" s="53"/>
      <c r="I171" s="48"/>
      <c r="J171" s="48"/>
      <c r="K171" s="48"/>
      <c r="L171" s="58"/>
      <c r="M171" s="58"/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customHeight="1" x14ac:dyDescent="0.35">
      <c r="A172" s="37"/>
      <c r="B172" s="37"/>
      <c r="C172" s="37"/>
      <c r="D172" s="37"/>
      <c r="E172" s="37"/>
      <c r="F172" s="48"/>
      <c r="G172" s="48"/>
      <c r="H172" s="53"/>
      <c r="I172" s="48"/>
      <c r="J172" s="48"/>
      <c r="K172" s="72"/>
      <c r="L172" s="58"/>
      <c r="M172" s="70"/>
      <c r="N172" s="58"/>
      <c r="O172" s="37"/>
      <c r="P172" s="37"/>
      <c r="Q172" s="37"/>
      <c r="R172" s="37"/>
      <c r="S172" s="37"/>
      <c r="T172" s="37"/>
      <c r="U172" s="37"/>
      <c r="V172" s="37"/>
    </row>
    <row r="173" spans="1:22" ht="14.5" customHeight="1" x14ac:dyDescent="0.35">
      <c r="A173" s="37"/>
      <c r="B173" s="37"/>
      <c r="C173" s="37"/>
      <c r="D173" s="37"/>
      <c r="E173" s="37"/>
      <c r="F173" s="48"/>
      <c r="G173" s="48"/>
      <c r="H173" s="53"/>
      <c r="I173" s="48"/>
      <c r="J173" s="48"/>
      <c r="K173" s="72"/>
      <c r="L173" s="58"/>
      <c r="M173" s="70"/>
      <c r="N173" s="58"/>
      <c r="O173" s="37"/>
      <c r="P173" s="37"/>
      <c r="Q173" s="37"/>
      <c r="R173" s="37"/>
      <c r="S173" s="37"/>
      <c r="T173" s="37"/>
      <c r="U173" s="37"/>
      <c r="V173" s="37"/>
    </row>
    <row r="174" spans="1:22" ht="14.5" customHeight="1" x14ac:dyDescent="0.35">
      <c r="A174" s="37"/>
      <c r="B174" s="37"/>
      <c r="C174" s="37"/>
      <c r="D174" s="37"/>
      <c r="E174" s="37"/>
      <c r="F174" s="48"/>
      <c r="G174" s="48"/>
      <c r="H174" s="53"/>
      <c r="I174" s="48"/>
      <c r="J174" s="48"/>
      <c r="K174" s="72"/>
      <c r="L174" s="58"/>
      <c r="M174" s="71"/>
      <c r="N174" s="58"/>
      <c r="O174" s="37"/>
      <c r="P174" s="37"/>
      <c r="Q174" s="37"/>
      <c r="R174" s="37"/>
      <c r="S174" s="37"/>
      <c r="T174" s="37"/>
      <c r="U174" s="37"/>
      <c r="V174" s="37"/>
    </row>
    <row r="175" spans="1:22" ht="14.5" customHeight="1" x14ac:dyDescent="0.35">
      <c r="A175" s="37"/>
      <c r="B175" s="37"/>
      <c r="C175" s="37"/>
      <c r="D175" s="37"/>
      <c r="E175" s="37"/>
      <c r="F175" s="48"/>
      <c r="G175" s="48"/>
      <c r="H175" s="53"/>
      <c r="I175" s="48"/>
      <c r="J175" s="48"/>
      <c r="K175" s="72"/>
      <c r="L175" s="58"/>
      <c r="M175" s="70"/>
      <c r="N175" s="58"/>
      <c r="O175" s="37"/>
      <c r="P175" s="37"/>
      <c r="Q175" s="37"/>
      <c r="R175" s="37"/>
      <c r="S175" s="37"/>
      <c r="T175" s="37"/>
      <c r="U175" s="37"/>
      <c r="V175" s="37"/>
    </row>
    <row r="176" spans="1:22" ht="14.5" customHeight="1" x14ac:dyDescent="0.35">
      <c r="A176" s="37"/>
      <c r="B176" s="37"/>
      <c r="C176" s="37"/>
      <c r="D176" s="37"/>
      <c r="E176" s="37"/>
      <c r="F176" s="48"/>
      <c r="G176" s="48"/>
      <c r="H176" s="53"/>
      <c r="I176" s="48"/>
      <c r="J176" s="48"/>
      <c r="K176" s="72"/>
      <c r="L176" s="58"/>
      <c r="M176" s="70"/>
      <c r="N176" s="58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/>
      <c r="C177" s="37"/>
      <c r="D177" s="37"/>
      <c r="E177" s="37"/>
      <c r="F177" s="48"/>
      <c r="G177" s="48"/>
      <c r="H177" s="53"/>
      <c r="I177" s="48"/>
      <c r="J177" s="48"/>
      <c r="K177" s="48"/>
      <c r="L177" s="58"/>
      <c r="M17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37"/>
      <c r="C178" s="37"/>
      <c r="D178" s="37"/>
      <c r="E178" s="37"/>
      <c r="F178" s="48"/>
      <c r="G178" s="48"/>
      <c r="H178" s="53"/>
      <c r="I178" s="48"/>
      <c r="J178" s="48"/>
      <c r="K178" s="48"/>
      <c r="L178" s="58"/>
      <c r="M178" s="58"/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/>
      <c r="C179" s="37"/>
      <c r="D179" s="37"/>
      <c r="E179" s="37"/>
      <c r="F179" s="48"/>
      <c r="G179" s="48"/>
      <c r="H179" s="53"/>
      <c r="I179" s="48"/>
      <c r="J179" s="48"/>
      <c r="K179" s="48"/>
      <c r="L179" s="58"/>
      <c r="M179" s="58"/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/>
      <c r="G180" s="48"/>
      <c r="H180" s="53"/>
      <c r="I180" s="48"/>
      <c r="J180" s="48"/>
      <c r="K180" s="48"/>
      <c r="L180" s="58"/>
      <c r="M180" s="58"/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/>
      <c r="G181" s="48"/>
      <c r="H181" s="53"/>
      <c r="I181" s="48"/>
      <c r="J181" s="48"/>
      <c r="K181" s="48"/>
      <c r="L181" s="58"/>
      <c r="M181" s="58"/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37"/>
      <c r="C182" s="37"/>
      <c r="D182" s="37"/>
      <c r="E182" s="37"/>
      <c r="F182" s="48"/>
      <c r="G182" s="48"/>
      <c r="H182" s="53"/>
      <c r="I182" s="48"/>
      <c r="J182" s="48"/>
      <c r="K182" s="48"/>
      <c r="L182" s="58"/>
      <c r="M182" s="58"/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/>
      <c r="C183" s="37"/>
      <c r="D183" s="37"/>
      <c r="E183" s="37"/>
      <c r="F183" s="48"/>
      <c r="G183" s="48"/>
      <c r="H183" s="53"/>
      <c r="I183" s="48"/>
      <c r="J183" s="48"/>
      <c r="K183" s="48"/>
      <c r="L183" s="58"/>
      <c r="M183" s="58"/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37"/>
      <c r="C184" s="37"/>
      <c r="D184" s="37"/>
      <c r="E184" s="37"/>
      <c r="F184" s="48"/>
      <c r="G184" s="48"/>
      <c r="H184" s="53"/>
      <c r="I184" s="48"/>
      <c r="J184" s="48"/>
      <c r="K184" s="48"/>
      <c r="L184" s="58"/>
      <c r="M184" s="58"/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/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 s="58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48"/>
      <c r="L188" s="58"/>
      <c r="M188" s="58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48"/>
      <c r="L189" s="58"/>
      <c r="M189" s="58"/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48"/>
      <c r="L190" s="58"/>
      <c r="M190" s="58"/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48"/>
      <c r="L191" s="58"/>
      <c r="M191" s="58"/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48"/>
      <c r="L192" s="58"/>
      <c r="M192" s="58"/>
      <c r="N192" s="37"/>
      <c r="O192" s="37"/>
      <c r="P192" s="37"/>
      <c r="Q192" s="37"/>
      <c r="R192" s="37"/>
      <c r="S192" s="37"/>
      <c r="T192" s="37"/>
      <c r="U192" s="37"/>
      <c r="V192" s="37"/>
    </row>
  </sheetData>
  <mergeCells count="1">
    <mergeCell ref="B1:I1"/>
  </mergeCells>
  <phoneticPr fontId="19" type="noConversion"/>
  <pageMargins left="0.7" right="0.7" top="0.75" bottom="0.75" header="0.3" footer="0.3"/>
  <pageSetup scale="29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77" t="s">
        <v>80</v>
      </c>
      <c r="C1" s="77"/>
      <c r="D1" s="77"/>
      <c r="E1" s="77"/>
      <c r="F1" s="77"/>
      <c r="G1" s="77"/>
      <c r="H1" s="77"/>
      <c r="I1" s="7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78"/>
      <c r="H6" s="78"/>
      <c r="I6" s="78"/>
      <c r="J6" s="78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78"/>
      <c r="H7" s="78"/>
      <c r="I7" s="78"/>
      <c r="J7" s="78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78"/>
      <c r="H8" s="78"/>
      <c r="I8" s="78"/>
      <c r="J8" s="78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78"/>
      <c r="H9" s="78"/>
      <c r="I9" s="78"/>
      <c r="J9" s="78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78"/>
      <c r="H10" s="78"/>
      <c r="I10" s="78"/>
      <c r="J10" s="78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81</v>
      </c>
      <c r="C17" s="37" t="s">
        <v>28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82</v>
      </c>
      <c r="K17" s="48" t="s">
        <v>83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84</v>
      </c>
      <c r="K18" s="48" t="s">
        <v>85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84</v>
      </c>
      <c r="K19" s="48" t="s">
        <v>85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86</v>
      </c>
      <c r="K20" s="48" t="s">
        <v>87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86</v>
      </c>
      <c r="K21" s="48" t="s">
        <v>87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82</v>
      </c>
      <c r="K22" s="48" t="s">
        <v>83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82</v>
      </c>
      <c r="K23" s="48" t="s">
        <v>83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88</v>
      </c>
      <c r="K24" s="48" t="s">
        <v>89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90</v>
      </c>
      <c r="K25" s="48" t="s">
        <v>91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48</v>
      </c>
      <c r="H26" s="53" t="s">
        <v>49</v>
      </c>
      <c r="I26" s="48" t="s">
        <v>49</v>
      </c>
      <c r="J26" s="48" t="s">
        <v>92</v>
      </c>
      <c r="K26" s="48" t="s">
        <v>83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48</v>
      </c>
      <c r="H27" s="53" t="s">
        <v>49</v>
      </c>
      <c r="I27" s="48" t="s">
        <v>49</v>
      </c>
      <c r="J27" s="48" t="s">
        <v>92</v>
      </c>
      <c r="K27" s="48" t="s">
        <v>93</v>
      </c>
      <c r="L27" s="58">
        <v>12599980</v>
      </c>
      <c r="M27" s="58" t="s">
        <v>94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88</v>
      </c>
      <c r="K28" s="48" t="s">
        <v>93</v>
      </c>
      <c r="L28" s="58">
        <v>81921747</v>
      </c>
      <c r="M28" s="58" t="s">
        <v>94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57</v>
      </c>
      <c r="H29" s="53">
        <v>5.718</v>
      </c>
      <c r="I29" s="48">
        <v>30</v>
      </c>
      <c r="J29" s="48" t="s">
        <v>82</v>
      </c>
      <c r="K29" s="48" t="s">
        <v>95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86</v>
      </c>
      <c r="K30" s="48" t="s">
        <v>87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48</v>
      </c>
      <c r="H31" s="53" t="s">
        <v>49</v>
      </c>
      <c r="I31" s="48" t="s">
        <v>49</v>
      </c>
      <c r="J31" s="48" t="s">
        <v>96</v>
      </c>
      <c r="K31" s="48" t="s">
        <v>93</v>
      </c>
      <c r="L31" s="58">
        <v>15838803</v>
      </c>
      <c r="M31" s="58" t="s">
        <v>94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88</v>
      </c>
      <c r="K32" s="48" t="s">
        <v>93</v>
      </c>
      <c r="L32" s="58">
        <v>8925649</v>
      </c>
      <c r="M32" s="58" t="s">
        <v>94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82</v>
      </c>
      <c r="K33" s="48" t="s">
        <v>97</v>
      </c>
      <c r="L33" s="58">
        <v>23402770</v>
      </c>
      <c r="M33" s="58" t="s">
        <v>94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82</v>
      </c>
      <c r="K34" s="48" t="s">
        <v>97</v>
      </c>
      <c r="L34" s="58">
        <v>22372810</v>
      </c>
      <c r="M34" s="58" t="s">
        <v>94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57</v>
      </c>
      <c r="H35" s="53">
        <v>5.5</v>
      </c>
      <c r="I35" s="48">
        <v>30</v>
      </c>
      <c r="J35" s="48" t="s">
        <v>82</v>
      </c>
      <c r="K35" s="48" t="s">
        <v>98</v>
      </c>
      <c r="L35" s="58">
        <v>4326723</v>
      </c>
      <c r="M35" s="58" t="s">
        <v>94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48</v>
      </c>
      <c r="H36" s="53" t="s">
        <v>49</v>
      </c>
      <c r="I36" s="48" t="s">
        <v>49</v>
      </c>
      <c r="J36" s="48" t="s">
        <v>92</v>
      </c>
      <c r="K36" s="48" t="s">
        <v>99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100</v>
      </c>
      <c r="C37" s="46" t="s">
        <v>26</v>
      </c>
      <c r="D37" s="46" t="s">
        <v>26</v>
      </c>
      <c r="E37" s="46" t="s">
        <v>26</v>
      </c>
      <c r="F37" s="50" t="s">
        <v>26</v>
      </c>
      <c r="G37" s="51" t="s">
        <v>26</v>
      </c>
      <c r="H37" s="55" t="s">
        <v>26</v>
      </c>
      <c r="I37" s="51" t="s">
        <v>26</v>
      </c>
      <c r="J37" s="51" t="s">
        <v>26</v>
      </c>
      <c r="K37" s="51" t="s">
        <v>26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101</v>
      </c>
      <c r="C38" s="37" t="s">
        <v>58</v>
      </c>
      <c r="D38" s="37" t="s">
        <v>22</v>
      </c>
      <c r="E38" s="37" t="s">
        <v>102</v>
      </c>
      <c r="F38" s="48">
        <v>1</v>
      </c>
      <c r="G38" s="48" t="s">
        <v>23</v>
      </c>
      <c r="H38" s="53">
        <v>6</v>
      </c>
      <c r="I38" s="48">
        <v>30</v>
      </c>
      <c r="J38" s="48" t="s">
        <v>82</v>
      </c>
      <c r="K38" s="48" t="s">
        <v>97</v>
      </c>
      <c r="L38" s="58">
        <v>90000000</v>
      </c>
      <c r="M38" s="58" t="s">
        <v>94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103</v>
      </c>
      <c r="K39" s="48" t="s">
        <v>89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48</v>
      </c>
      <c r="H40" s="53" t="s">
        <v>49</v>
      </c>
      <c r="I40" s="48" t="s">
        <v>49</v>
      </c>
      <c r="J40" s="48" t="s">
        <v>104</v>
      </c>
      <c r="K40" s="48" t="s">
        <v>87</v>
      </c>
      <c r="L40" s="58" t="s">
        <v>105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48</v>
      </c>
      <c r="H41" s="53" t="s">
        <v>49</v>
      </c>
      <c r="I41" s="48" t="s">
        <v>49</v>
      </c>
      <c r="J41" s="48" t="s">
        <v>104</v>
      </c>
      <c r="K41" s="48" t="s">
        <v>87</v>
      </c>
      <c r="L41" s="58" t="s">
        <v>105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84</v>
      </c>
      <c r="K42" s="48" t="s">
        <v>85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82</v>
      </c>
      <c r="K43" s="48" t="s">
        <v>83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82</v>
      </c>
      <c r="K44" s="48" t="s">
        <v>83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88</v>
      </c>
      <c r="K45" s="48" t="s">
        <v>93</v>
      </c>
      <c r="L45" s="58">
        <v>7620392</v>
      </c>
      <c r="M45" s="58" t="s">
        <v>94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106</v>
      </c>
      <c r="H46" s="53">
        <v>6.5</v>
      </c>
      <c r="I46" s="48">
        <v>30</v>
      </c>
      <c r="J46" s="48" t="s">
        <v>82</v>
      </c>
      <c r="K46" s="48" t="s">
        <v>83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82</v>
      </c>
      <c r="K47" s="48" t="s">
        <v>97</v>
      </c>
      <c r="L47" s="58">
        <v>5000000</v>
      </c>
      <c r="M47" s="58" t="s">
        <v>94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82</v>
      </c>
      <c r="K48" s="48" t="s">
        <v>83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82</v>
      </c>
      <c r="K49" s="48" t="s">
        <v>83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88</v>
      </c>
      <c r="K50" s="48" t="s">
        <v>93</v>
      </c>
      <c r="L50" s="58">
        <v>21707165</v>
      </c>
      <c r="M50" s="58" t="s">
        <v>94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82</v>
      </c>
      <c r="K51" s="48" t="s">
        <v>83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82</v>
      </c>
      <c r="K52" s="48" t="s">
        <v>83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82</v>
      </c>
      <c r="K53" s="48" t="s">
        <v>97</v>
      </c>
      <c r="L53" s="58">
        <v>97360130</v>
      </c>
      <c r="M53" s="58" t="s">
        <v>94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82</v>
      </c>
      <c r="K54" s="48" t="s">
        <v>83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107</v>
      </c>
      <c r="H55" s="53" t="s">
        <v>49</v>
      </c>
      <c r="I55" s="48" t="s">
        <v>49</v>
      </c>
      <c r="J55" s="48" t="s">
        <v>104</v>
      </c>
      <c r="K55" s="48" t="s">
        <v>87</v>
      </c>
      <c r="L55" s="58" t="s">
        <v>105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88</v>
      </c>
      <c r="K56" s="48" t="s">
        <v>93</v>
      </c>
      <c r="L56" s="58">
        <v>80082610</v>
      </c>
      <c r="M56" s="58" t="s">
        <v>94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48</v>
      </c>
      <c r="H57" s="53" t="s">
        <v>49</v>
      </c>
      <c r="I57" s="48" t="s">
        <v>49</v>
      </c>
      <c r="J57" s="48" t="s">
        <v>92</v>
      </c>
      <c r="K57" s="48" t="s">
        <v>83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86</v>
      </c>
      <c r="K58" s="48" t="s">
        <v>97</v>
      </c>
      <c r="L58" s="58">
        <v>16537431</v>
      </c>
      <c r="M58" s="58" t="s">
        <v>94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48</v>
      </c>
      <c r="H59" s="53" t="s">
        <v>49</v>
      </c>
      <c r="I59" s="48" t="s">
        <v>49</v>
      </c>
      <c r="J59" s="48" t="s">
        <v>108</v>
      </c>
      <c r="K59" s="48" t="s">
        <v>97</v>
      </c>
      <c r="L59" s="58">
        <v>17076026</v>
      </c>
      <c r="M59" s="58" t="s">
        <v>94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109</v>
      </c>
      <c r="C60" s="46" t="s">
        <v>26</v>
      </c>
      <c r="D60" s="46" t="s">
        <v>26</v>
      </c>
      <c r="E60" s="46" t="s">
        <v>26</v>
      </c>
      <c r="F60" s="50" t="s">
        <v>26</v>
      </c>
      <c r="G60" s="51" t="s">
        <v>26</v>
      </c>
      <c r="H60" s="55" t="s">
        <v>26</v>
      </c>
      <c r="I60" s="51" t="s">
        <v>26</v>
      </c>
      <c r="J60" s="51" t="s">
        <v>26</v>
      </c>
      <c r="K60" s="51" t="s">
        <v>26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110</v>
      </c>
      <c r="C61" s="37" t="s">
        <v>64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82</v>
      </c>
      <c r="K61" s="48" t="s">
        <v>83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82</v>
      </c>
      <c r="K62" s="48" t="s">
        <v>83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90</v>
      </c>
      <c r="K63" s="48" t="s">
        <v>91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82</v>
      </c>
      <c r="K64" s="48" t="s">
        <v>85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86</v>
      </c>
      <c r="K65" s="48" t="s">
        <v>97</v>
      </c>
      <c r="L65" s="58">
        <v>64162662</v>
      </c>
      <c r="M65" s="58" t="s">
        <v>94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82</v>
      </c>
      <c r="K66" s="48" t="s">
        <v>83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90</v>
      </c>
      <c r="K67" s="48" t="s">
        <v>91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48</v>
      </c>
      <c r="H68" s="53" t="s">
        <v>49</v>
      </c>
      <c r="I68" s="48" t="s">
        <v>49</v>
      </c>
      <c r="J68" s="48" t="s">
        <v>111</v>
      </c>
      <c r="K68" s="48" t="s">
        <v>93</v>
      </c>
      <c r="L68" s="58">
        <v>73039347</v>
      </c>
      <c r="M68" s="58" t="s">
        <v>94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106</v>
      </c>
      <c r="H69" s="53">
        <v>6.5</v>
      </c>
      <c r="I69" s="48">
        <v>30</v>
      </c>
      <c r="J69" s="48" t="s">
        <v>82</v>
      </c>
      <c r="K69" s="48" t="s">
        <v>83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112</v>
      </c>
      <c r="K70" s="48" t="s">
        <v>85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90</v>
      </c>
      <c r="K71" s="48" t="s">
        <v>91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113</v>
      </c>
      <c r="C72" s="46" t="s">
        <v>26</v>
      </c>
      <c r="D72" s="46" t="s">
        <v>26</v>
      </c>
      <c r="E72" s="46" t="s">
        <v>26</v>
      </c>
      <c r="F72" s="50" t="s">
        <v>26</v>
      </c>
      <c r="G72" s="51" t="s">
        <v>26</v>
      </c>
      <c r="H72" s="55" t="s">
        <v>26</v>
      </c>
      <c r="I72" s="51" t="s">
        <v>26</v>
      </c>
      <c r="J72" s="51" t="s">
        <v>26</v>
      </c>
      <c r="K72" s="51" t="s">
        <v>26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114</v>
      </c>
      <c r="C73" s="37" t="s">
        <v>45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88</v>
      </c>
      <c r="K73" s="48" t="s">
        <v>93</v>
      </c>
      <c r="L73" s="58">
        <v>60542546</v>
      </c>
      <c r="M73" s="58" t="s">
        <v>94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90</v>
      </c>
      <c r="K74" s="48" t="s">
        <v>91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82</v>
      </c>
      <c r="K75" s="48" t="s">
        <v>83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115</v>
      </c>
      <c r="C76" s="46" t="s">
        <v>26</v>
      </c>
      <c r="D76" s="46" t="s">
        <v>26</v>
      </c>
      <c r="E76" s="46" t="s">
        <v>26</v>
      </c>
      <c r="F76" s="50" t="s">
        <v>26</v>
      </c>
      <c r="G76" s="51" t="s">
        <v>26</v>
      </c>
      <c r="H76" s="55" t="s">
        <v>26</v>
      </c>
      <c r="I76" s="51" t="s">
        <v>26</v>
      </c>
      <c r="J76" s="51" t="s">
        <v>26</v>
      </c>
      <c r="K76" s="51" t="s">
        <v>26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116</v>
      </c>
      <c r="C77" s="37" t="s">
        <v>62</v>
      </c>
      <c r="D77" s="37" t="s">
        <v>22</v>
      </c>
      <c r="E77" s="37" t="s">
        <v>102</v>
      </c>
      <c r="F77" s="48">
        <v>1</v>
      </c>
      <c r="G77" s="48" t="s">
        <v>106</v>
      </c>
      <c r="H77" s="53">
        <v>6</v>
      </c>
      <c r="I77" s="48">
        <v>30</v>
      </c>
      <c r="J77" s="48" t="s">
        <v>86</v>
      </c>
      <c r="K77" s="48" t="s">
        <v>97</v>
      </c>
      <c r="L77" s="58">
        <v>21154000</v>
      </c>
      <c r="M77" s="58" t="s">
        <v>94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82</v>
      </c>
      <c r="K78" s="48" t="s">
        <v>83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88</v>
      </c>
      <c r="K79" s="48" t="s">
        <v>89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86</v>
      </c>
      <c r="K80" s="48" t="s">
        <v>97</v>
      </c>
      <c r="L80" s="58">
        <v>88877820</v>
      </c>
      <c r="M80" s="58" t="s">
        <v>94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88</v>
      </c>
      <c r="K81" s="48" t="s">
        <v>93</v>
      </c>
      <c r="L81" s="58">
        <v>76401040</v>
      </c>
      <c r="M81" s="58" t="s">
        <v>94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88</v>
      </c>
      <c r="K82" s="48" t="s">
        <v>93</v>
      </c>
      <c r="L82" s="58">
        <v>69787021</v>
      </c>
      <c r="M82" s="58" t="s">
        <v>94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84</v>
      </c>
      <c r="K83" s="48" t="s">
        <v>117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82</v>
      </c>
      <c r="K84" s="48" t="s">
        <v>83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82</v>
      </c>
      <c r="K85" s="48" t="s">
        <v>83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48</v>
      </c>
      <c r="H86" s="53" t="s">
        <v>49</v>
      </c>
      <c r="I86" s="48" t="s">
        <v>49</v>
      </c>
      <c r="J86" s="48" t="s">
        <v>104</v>
      </c>
      <c r="K86" s="48" t="s">
        <v>87</v>
      </c>
      <c r="L86" s="58" t="s">
        <v>105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86</v>
      </c>
      <c r="K87" s="48" t="s">
        <v>97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48</v>
      </c>
      <c r="H88" s="53" t="s">
        <v>49</v>
      </c>
      <c r="I88" s="48" t="s">
        <v>49</v>
      </c>
      <c r="J88" s="48" t="s">
        <v>92</v>
      </c>
      <c r="K88" s="48" t="s">
        <v>97</v>
      </c>
      <c r="L88" s="58">
        <v>3185890</v>
      </c>
      <c r="M88" s="58" t="s">
        <v>94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48</v>
      </c>
      <c r="H89" s="53" t="s">
        <v>49</v>
      </c>
      <c r="I89" s="48" t="s">
        <v>49</v>
      </c>
      <c r="J89" s="48" t="s">
        <v>104</v>
      </c>
      <c r="K89" s="48" t="s">
        <v>118</v>
      </c>
      <c r="L89" s="58" t="s">
        <v>105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48</v>
      </c>
      <c r="H90" s="53" t="s">
        <v>49</v>
      </c>
      <c r="I90" s="48" t="s">
        <v>49</v>
      </c>
      <c r="J90" s="48" t="s">
        <v>104</v>
      </c>
      <c r="K90" s="48" t="s">
        <v>118</v>
      </c>
      <c r="L90" s="58" t="s">
        <v>105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48</v>
      </c>
      <c r="H91" s="53" t="s">
        <v>49</v>
      </c>
      <c r="I91" s="48" t="s">
        <v>49</v>
      </c>
      <c r="J91" s="48" t="s">
        <v>104</v>
      </c>
      <c r="K91" s="48" t="s">
        <v>118</v>
      </c>
      <c r="L91" s="58" t="s">
        <v>105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119</v>
      </c>
      <c r="C92" s="46" t="s">
        <v>26</v>
      </c>
      <c r="D92" s="46" t="s">
        <v>26</v>
      </c>
      <c r="E92" s="46" t="s">
        <v>26</v>
      </c>
      <c r="F92" s="50" t="s">
        <v>26</v>
      </c>
      <c r="G92" s="51" t="s">
        <v>26</v>
      </c>
      <c r="H92" s="55" t="s">
        <v>26</v>
      </c>
      <c r="I92" s="51" t="s">
        <v>26</v>
      </c>
      <c r="J92" s="51" t="s">
        <v>26</v>
      </c>
      <c r="K92" s="51" t="s">
        <v>26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120</v>
      </c>
      <c r="C93" s="37" t="s">
        <v>66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84</v>
      </c>
      <c r="K93" s="48" t="s">
        <v>85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84</v>
      </c>
      <c r="K94" s="48" t="s">
        <v>85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121</v>
      </c>
      <c r="K95" s="48" t="s">
        <v>93</v>
      </c>
      <c r="L95" s="58">
        <v>34769204</v>
      </c>
      <c r="M95" s="58" t="s">
        <v>94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88</v>
      </c>
      <c r="K96" s="48" t="s">
        <v>93</v>
      </c>
      <c r="L96" s="58">
        <v>70422535</v>
      </c>
      <c r="M96" s="58" t="s">
        <v>94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90</v>
      </c>
      <c r="K97" s="48" t="s">
        <v>91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122</v>
      </c>
      <c r="C98" s="46" t="s">
        <v>26</v>
      </c>
      <c r="D98" s="46" t="s">
        <v>26</v>
      </c>
      <c r="E98" s="46" t="s">
        <v>26</v>
      </c>
      <c r="F98" s="50" t="s">
        <v>26</v>
      </c>
      <c r="G98" s="51" t="s">
        <v>26</v>
      </c>
      <c r="H98" s="55" t="s">
        <v>26</v>
      </c>
      <c r="I98" s="51" t="s">
        <v>26</v>
      </c>
      <c r="J98" s="51" t="s">
        <v>26</v>
      </c>
      <c r="K98" s="51" t="s">
        <v>26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123</v>
      </c>
      <c r="C99" s="37" t="s">
        <v>68</v>
      </c>
      <c r="D99" s="37" t="s">
        <v>69</v>
      </c>
      <c r="E99" s="37" t="s">
        <v>7</v>
      </c>
      <c r="F99" s="48">
        <v>1</v>
      </c>
      <c r="G99" s="48" t="s">
        <v>42</v>
      </c>
      <c r="H99" s="53">
        <v>3.94</v>
      </c>
      <c r="I99" s="48">
        <v>40</v>
      </c>
      <c r="J99" s="48" t="s">
        <v>86</v>
      </c>
      <c r="K99" s="48" t="s">
        <v>124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125</v>
      </c>
      <c r="C100" s="46" t="s">
        <v>26</v>
      </c>
      <c r="D100" s="46" t="s">
        <v>26</v>
      </c>
      <c r="E100" s="46" t="s">
        <v>26</v>
      </c>
      <c r="F100" s="50" t="s">
        <v>26</v>
      </c>
      <c r="G100" s="51" t="s">
        <v>26</v>
      </c>
      <c r="H100" s="55" t="s">
        <v>26</v>
      </c>
      <c r="I100" s="51" t="s">
        <v>26</v>
      </c>
      <c r="J100" s="51" t="s">
        <v>26</v>
      </c>
      <c r="K100" s="51" t="s">
        <v>26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126</v>
      </c>
      <c r="C101" s="37" t="s">
        <v>21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127</v>
      </c>
      <c r="K101" s="48" t="s">
        <v>91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82</v>
      </c>
      <c r="K102" s="48" t="s">
        <v>97</v>
      </c>
      <c r="L102" s="58">
        <v>25000000</v>
      </c>
      <c r="M102" s="58" t="s">
        <v>94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127</v>
      </c>
      <c r="K103" s="48" t="s">
        <v>91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82</v>
      </c>
      <c r="K104" s="48" t="s">
        <v>83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90</v>
      </c>
      <c r="K105" s="48" t="s">
        <v>91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84</v>
      </c>
      <c r="K106" s="48" t="s">
        <v>85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82</v>
      </c>
      <c r="K107" s="48" t="s">
        <v>128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90</v>
      </c>
      <c r="K108" s="48" t="s">
        <v>91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48</v>
      </c>
      <c r="H109" s="53" t="s">
        <v>49</v>
      </c>
      <c r="I109" s="48" t="s">
        <v>49</v>
      </c>
      <c r="J109" s="48" t="s">
        <v>104</v>
      </c>
      <c r="K109" s="48" t="s">
        <v>87</v>
      </c>
      <c r="L109" s="58" t="s">
        <v>105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82</v>
      </c>
      <c r="K110" s="48" t="s">
        <v>83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90</v>
      </c>
      <c r="K111" s="48" t="s">
        <v>91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82</v>
      </c>
      <c r="K112" s="48" t="s">
        <v>83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84</v>
      </c>
      <c r="K113" s="48" t="s">
        <v>85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82</v>
      </c>
      <c r="K114" s="48" t="s">
        <v>97</v>
      </c>
      <c r="L114" s="58">
        <v>12000000</v>
      </c>
      <c r="M114" s="58" t="s">
        <v>94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82</v>
      </c>
      <c r="K115" s="48" t="s">
        <v>83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86</v>
      </c>
      <c r="K116" s="48" t="s">
        <v>87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88</v>
      </c>
      <c r="K117" s="48" t="s">
        <v>93</v>
      </c>
      <c r="L117" s="58">
        <v>84939831</v>
      </c>
      <c r="M117" s="58" t="s">
        <v>94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112</v>
      </c>
      <c r="K118" s="48" t="s">
        <v>85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82</v>
      </c>
      <c r="K119" s="48" t="s">
        <v>83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82</v>
      </c>
      <c r="K120" s="48" t="s">
        <v>83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90</v>
      </c>
      <c r="K121" s="48" t="s">
        <v>91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82</v>
      </c>
      <c r="K122" s="48" t="s">
        <v>83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84</v>
      </c>
      <c r="K123" s="48" t="s">
        <v>85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88</v>
      </c>
      <c r="K124" s="48" t="s">
        <v>93</v>
      </c>
      <c r="L124" s="58">
        <v>140756519</v>
      </c>
      <c r="M124" s="58" t="s">
        <v>94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82</v>
      </c>
      <c r="K125" s="48" t="s">
        <v>83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90</v>
      </c>
      <c r="K126" s="48" t="s">
        <v>91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82</v>
      </c>
      <c r="K127" s="48" t="s">
        <v>83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129</v>
      </c>
      <c r="C128" s="46" t="s">
        <v>26</v>
      </c>
      <c r="D128" s="46" t="s">
        <v>26</v>
      </c>
      <c r="E128" s="46" t="s">
        <v>26</v>
      </c>
      <c r="F128" s="50" t="s">
        <v>26</v>
      </c>
      <c r="G128" s="51" t="s">
        <v>26</v>
      </c>
      <c r="H128" s="55" t="s">
        <v>26</v>
      </c>
      <c r="I128" s="51" t="s">
        <v>26</v>
      </c>
      <c r="J128" s="51" t="s">
        <v>26</v>
      </c>
      <c r="K128" s="51" t="s">
        <v>26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130</v>
      </c>
      <c r="C129" s="37" t="s">
        <v>41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88</v>
      </c>
      <c r="K129" s="48" t="s">
        <v>93</v>
      </c>
      <c r="L129" s="58">
        <v>59573982</v>
      </c>
      <c r="M129" s="58" t="s">
        <v>94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106</v>
      </c>
      <c r="H130" s="53">
        <v>5</v>
      </c>
      <c r="I130" s="48">
        <v>30</v>
      </c>
      <c r="J130" s="48" t="s">
        <v>88</v>
      </c>
      <c r="K130" s="48" t="s">
        <v>93</v>
      </c>
      <c r="L130" s="58">
        <v>18000438</v>
      </c>
      <c r="M130" s="58" t="s">
        <v>94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106</v>
      </c>
      <c r="H131" s="53">
        <v>6</v>
      </c>
      <c r="I131" s="48">
        <v>30</v>
      </c>
      <c r="J131" s="48" t="s">
        <v>88</v>
      </c>
      <c r="K131" s="48" t="s">
        <v>89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84</v>
      </c>
      <c r="K132" s="48" t="s">
        <v>85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106</v>
      </c>
      <c r="H133" s="53">
        <v>6</v>
      </c>
      <c r="I133" s="48">
        <v>30</v>
      </c>
      <c r="J133" s="48" t="s">
        <v>88</v>
      </c>
      <c r="K133" s="48" t="s">
        <v>93</v>
      </c>
      <c r="L133" s="58">
        <v>14195271</v>
      </c>
      <c r="M133" s="58" t="s">
        <v>94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84</v>
      </c>
      <c r="K134" s="48" t="s">
        <v>85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48</v>
      </c>
      <c r="H135" s="53" t="s">
        <v>49</v>
      </c>
      <c r="I135" s="48" t="s">
        <v>49</v>
      </c>
      <c r="J135" s="48" t="s">
        <v>92</v>
      </c>
      <c r="K135" s="48" t="s">
        <v>83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48</v>
      </c>
      <c r="H136" s="53" t="s">
        <v>49</v>
      </c>
      <c r="I136" s="48" t="s">
        <v>49</v>
      </c>
      <c r="J136" s="48" t="s">
        <v>92</v>
      </c>
      <c r="K136" s="48" t="s">
        <v>83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131</v>
      </c>
      <c r="H137" s="53" t="s">
        <v>49</v>
      </c>
      <c r="I137" s="48" t="s">
        <v>49</v>
      </c>
      <c r="J137" s="48" t="s">
        <v>132</v>
      </c>
      <c r="K137" s="48" t="s">
        <v>133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48</v>
      </c>
      <c r="H138" s="53" t="s">
        <v>49</v>
      </c>
      <c r="I138" s="48" t="s">
        <v>49</v>
      </c>
      <c r="J138" s="48" t="s">
        <v>92</v>
      </c>
      <c r="K138" s="48" t="s">
        <v>83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106</v>
      </c>
      <c r="H139" s="53">
        <v>6</v>
      </c>
      <c r="I139" s="48">
        <v>30</v>
      </c>
      <c r="J139" s="48" t="s">
        <v>86</v>
      </c>
      <c r="K139" s="48" t="s">
        <v>87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82</v>
      </c>
      <c r="K140" s="48" t="s">
        <v>83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121</v>
      </c>
      <c r="K141" s="48" t="s">
        <v>93</v>
      </c>
      <c r="L141" s="58">
        <v>7761429</v>
      </c>
      <c r="M141" s="58" t="s">
        <v>94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48</v>
      </c>
      <c r="H142" s="53" t="s">
        <v>49</v>
      </c>
      <c r="I142" s="48" t="s">
        <v>49</v>
      </c>
      <c r="J142" s="48" t="s">
        <v>104</v>
      </c>
      <c r="K142" s="48" t="s">
        <v>118</v>
      </c>
      <c r="L142" s="58" t="s">
        <v>105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48</v>
      </c>
      <c r="H143" s="53" t="s">
        <v>49</v>
      </c>
      <c r="I143" s="48" t="s">
        <v>49</v>
      </c>
      <c r="J143" s="48" t="s">
        <v>104</v>
      </c>
      <c r="K143" s="48" t="s">
        <v>118</v>
      </c>
      <c r="L143" s="58" t="s">
        <v>105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82</v>
      </c>
      <c r="K144" s="48" t="s">
        <v>83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134</v>
      </c>
      <c r="C145" s="46" t="s">
        <v>26</v>
      </c>
      <c r="D145" s="46" t="s">
        <v>26</v>
      </c>
      <c r="E145" s="46" t="s">
        <v>26</v>
      </c>
      <c r="F145" s="50" t="s">
        <v>26</v>
      </c>
      <c r="G145" s="51" t="s">
        <v>26</v>
      </c>
      <c r="H145" s="55" t="s">
        <v>26</v>
      </c>
      <c r="I145" s="51" t="s">
        <v>26</v>
      </c>
      <c r="J145" s="51" t="s">
        <v>26</v>
      </c>
      <c r="K145" s="51" t="s">
        <v>26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135</v>
      </c>
      <c r="C146" s="37" t="s">
        <v>63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82</v>
      </c>
      <c r="K146" s="48" t="s">
        <v>83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82</v>
      </c>
      <c r="K147" s="48" t="s">
        <v>83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136</v>
      </c>
      <c r="H148" s="53" t="s">
        <v>49</v>
      </c>
      <c r="I148" s="48" t="s">
        <v>49</v>
      </c>
      <c r="J148" s="48" t="s">
        <v>104</v>
      </c>
      <c r="K148" s="48" t="s">
        <v>87</v>
      </c>
      <c r="L148" s="58" t="s">
        <v>105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136</v>
      </c>
      <c r="H149" s="53" t="s">
        <v>49</v>
      </c>
      <c r="I149" s="48" t="s">
        <v>49</v>
      </c>
      <c r="J149" s="48" t="s">
        <v>104</v>
      </c>
      <c r="K149" s="48" t="s">
        <v>87</v>
      </c>
      <c r="L149" s="58" t="s">
        <v>105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137</v>
      </c>
      <c r="C150" s="46" t="s">
        <v>26</v>
      </c>
      <c r="D150" s="46" t="s">
        <v>26</v>
      </c>
      <c r="E150" s="46" t="s">
        <v>26</v>
      </c>
      <c r="F150" s="50" t="s">
        <v>26</v>
      </c>
      <c r="G150" s="51" t="s">
        <v>26</v>
      </c>
      <c r="H150" s="55" t="s">
        <v>26</v>
      </c>
      <c r="I150" s="51" t="s">
        <v>26</v>
      </c>
      <c r="J150" s="51" t="s">
        <v>26</v>
      </c>
      <c r="K150" s="51" t="s">
        <v>26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138</v>
      </c>
      <c r="C151" s="37" t="s">
        <v>58</v>
      </c>
      <c r="D151" s="37" t="s">
        <v>22</v>
      </c>
      <c r="E151" s="37" t="s">
        <v>7</v>
      </c>
      <c r="F151" s="48">
        <v>1</v>
      </c>
      <c r="G151" s="48" t="s">
        <v>42</v>
      </c>
      <c r="H151" s="53">
        <v>3.754</v>
      </c>
      <c r="I151" s="48">
        <v>40</v>
      </c>
      <c r="J151" s="48" t="s">
        <v>86</v>
      </c>
      <c r="K151" s="48" t="s">
        <v>124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42</v>
      </c>
      <c r="H152" s="53">
        <v>4.7530000000000001</v>
      </c>
      <c r="I152" s="48">
        <v>40</v>
      </c>
      <c r="J152" s="48" t="s">
        <v>82</v>
      </c>
      <c r="K152" s="48" t="s">
        <v>124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42</v>
      </c>
      <c r="H153" s="53">
        <v>4.7510000000000003</v>
      </c>
      <c r="I153" s="48">
        <v>40</v>
      </c>
      <c r="J153" s="48" t="s">
        <v>86</v>
      </c>
      <c r="K153" s="48" t="s">
        <v>95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42</v>
      </c>
      <c r="H154" s="53">
        <v>5.0010000000000003</v>
      </c>
      <c r="I154" s="48">
        <v>40</v>
      </c>
      <c r="J154" s="48" t="s">
        <v>86</v>
      </c>
      <c r="K154" s="48" t="s">
        <v>95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139</v>
      </c>
      <c r="C155" s="46" t="s">
        <v>26</v>
      </c>
      <c r="D155" s="46" t="s">
        <v>26</v>
      </c>
      <c r="E155" s="46" t="s">
        <v>26</v>
      </c>
      <c r="F155" s="50" t="s">
        <v>26</v>
      </c>
      <c r="G155" s="51" t="s">
        <v>26</v>
      </c>
      <c r="H155" s="55" t="s">
        <v>26</v>
      </c>
      <c r="I155" s="51" t="s">
        <v>26</v>
      </c>
      <c r="J155" s="51" t="s">
        <v>26</v>
      </c>
      <c r="K155" s="51" t="s">
        <v>26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140</v>
      </c>
      <c r="C156" s="37" t="s">
        <v>71</v>
      </c>
      <c r="D156" s="37" t="s">
        <v>22</v>
      </c>
      <c r="E156" s="37" t="s">
        <v>7</v>
      </c>
      <c r="F156" s="48">
        <v>1</v>
      </c>
      <c r="G156" s="48" t="s">
        <v>42</v>
      </c>
      <c r="H156" s="53">
        <v>4.673</v>
      </c>
      <c r="I156" s="48">
        <v>40</v>
      </c>
      <c r="J156" s="48" t="s">
        <v>82</v>
      </c>
      <c r="K156" s="48" t="s">
        <v>124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42</v>
      </c>
      <c r="H157" s="53">
        <v>5.984</v>
      </c>
      <c r="I157" s="48">
        <v>40</v>
      </c>
      <c r="J157" s="48" t="s">
        <v>84</v>
      </c>
      <c r="K157" s="48" t="s">
        <v>95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141</v>
      </c>
      <c r="C158" s="46" t="s">
        <v>26</v>
      </c>
      <c r="D158" s="46" t="s">
        <v>26</v>
      </c>
      <c r="E158" s="46" t="s">
        <v>26</v>
      </c>
      <c r="F158" s="50" t="s">
        <v>26</v>
      </c>
      <c r="G158" s="51" t="s">
        <v>26</v>
      </c>
      <c r="H158" s="55" t="s">
        <v>26</v>
      </c>
      <c r="I158" s="51" t="s">
        <v>26</v>
      </c>
      <c r="J158" s="51" t="s">
        <v>26</v>
      </c>
      <c r="K158" s="51" t="s">
        <v>26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142</v>
      </c>
      <c r="C159" s="37" t="s">
        <v>47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88</v>
      </c>
      <c r="K159" s="48" t="s">
        <v>93</v>
      </c>
      <c r="L159" s="58">
        <v>32474180</v>
      </c>
      <c r="M159" s="58" t="s">
        <v>94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143</v>
      </c>
      <c r="K160" s="48" t="s">
        <v>85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82</v>
      </c>
      <c r="K161" s="48" t="s">
        <v>83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90</v>
      </c>
      <c r="K162" s="48" t="s">
        <v>91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144</v>
      </c>
      <c r="C163" s="46" t="s">
        <v>26</v>
      </c>
      <c r="D163" s="46" t="s">
        <v>26</v>
      </c>
      <c r="E163" s="46" t="s">
        <v>26</v>
      </c>
      <c r="F163" s="50" t="s">
        <v>26</v>
      </c>
      <c r="G163" s="51" t="s">
        <v>26</v>
      </c>
      <c r="H163" s="55" t="s">
        <v>26</v>
      </c>
      <c r="I163" s="51" t="s">
        <v>26</v>
      </c>
      <c r="J163" s="51" t="s">
        <v>26</v>
      </c>
      <c r="K163" s="51" t="s">
        <v>26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145</v>
      </c>
      <c r="C164" s="37" t="s">
        <v>47</v>
      </c>
      <c r="D164" s="37" t="s">
        <v>22</v>
      </c>
      <c r="E164" s="37" t="s">
        <v>7</v>
      </c>
      <c r="F164" s="48">
        <v>1</v>
      </c>
      <c r="G164" s="48" t="s">
        <v>42</v>
      </c>
      <c r="H164" s="53">
        <v>5.2539999999999996</v>
      </c>
      <c r="I164" s="48">
        <v>40</v>
      </c>
      <c r="J164" s="48" t="s">
        <v>86</v>
      </c>
      <c r="K164" s="48" t="s">
        <v>95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146</v>
      </c>
      <c r="C165" s="46" t="s">
        <v>26</v>
      </c>
      <c r="D165" s="46" t="s">
        <v>26</v>
      </c>
      <c r="E165" s="46" t="s">
        <v>26</v>
      </c>
      <c r="F165" s="50" t="s">
        <v>26</v>
      </c>
      <c r="G165" s="51" t="s">
        <v>26</v>
      </c>
      <c r="H165" s="55" t="s">
        <v>26</v>
      </c>
      <c r="I165" s="51" t="s">
        <v>26</v>
      </c>
      <c r="J165" s="51" t="s">
        <v>26</v>
      </c>
      <c r="K165" s="51" t="s">
        <v>26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147</v>
      </c>
      <c r="C166" s="37" t="s">
        <v>71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90</v>
      </c>
      <c r="K166" s="48" t="s">
        <v>91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82</v>
      </c>
      <c r="K167" s="48" t="s">
        <v>83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48</v>
      </c>
      <c r="H168" s="53" t="s">
        <v>49</v>
      </c>
      <c r="I168" s="48" t="s">
        <v>49</v>
      </c>
      <c r="J168" s="48" t="s">
        <v>111</v>
      </c>
      <c r="K168" s="48" t="s">
        <v>93</v>
      </c>
      <c r="L168" s="58">
        <v>16411379</v>
      </c>
      <c r="M168" s="58" t="s">
        <v>94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82</v>
      </c>
      <c r="K169" s="48" t="s">
        <v>85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82</v>
      </c>
      <c r="K170" s="48" t="s">
        <v>85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48</v>
      </c>
      <c r="H171" s="53" t="s">
        <v>49</v>
      </c>
      <c r="I171" s="48" t="s">
        <v>49</v>
      </c>
      <c r="J171" s="48" t="s">
        <v>104</v>
      </c>
      <c r="K171" s="48" t="s">
        <v>118</v>
      </c>
      <c r="L171" s="58" t="s">
        <v>105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148</v>
      </c>
      <c r="C172" s="46" t="s">
        <v>26</v>
      </c>
      <c r="D172" s="46" t="s">
        <v>26</v>
      </c>
      <c r="E172" s="46" t="s">
        <v>26</v>
      </c>
      <c r="F172" s="50" t="s">
        <v>26</v>
      </c>
      <c r="G172" s="51" t="s">
        <v>26</v>
      </c>
      <c r="H172" s="55" t="s">
        <v>26</v>
      </c>
      <c r="I172" s="51" t="s">
        <v>26</v>
      </c>
      <c r="J172" s="51" t="s">
        <v>26</v>
      </c>
      <c r="K172" s="51" t="s">
        <v>26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149</v>
      </c>
      <c r="C173" s="37" t="s">
        <v>150</v>
      </c>
      <c r="D173" s="37" t="s">
        <v>22</v>
      </c>
      <c r="E173" s="37" t="s">
        <v>7</v>
      </c>
      <c r="F173" s="48">
        <v>1</v>
      </c>
      <c r="G173" s="48" t="s">
        <v>42</v>
      </c>
      <c r="H173" s="53">
        <v>5.1669999999999998</v>
      </c>
      <c r="I173" s="48">
        <v>40</v>
      </c>
      <c r="J173" s="48" t="s">
        <v>86</v>
      </c>
      <c r="K173" s="48" t="s">
        <v>151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152</v>
      </c>
      <c r="C174" s="46" t="s">
        <v>26</v>
      </c>
      <c r="D174" s="46" t="s">
        <v>26</v>
      </c>
      <c r="E174" s="46" t="s">
        <v>26</v>
      </c>
      <c r="F174" s="50" t="s">
        <v>26</v>
      </c>
      <c r="G174" s="51" t="s">
        <v>26</v>
      </c>
      <c r="H174" s="55" t="s">
        <v>26</v>
      </c>
      <c r="I174" s="51" t="s">
        <v>26</v>
      </c>
      <c r="J174" s="51" t="s">
        <v>26</v>
      </c>
      <c r="K174" s="51" t="s">
        <v>26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153</v>
      </c>
      <c r="C175" s="37" t="s">
        <v>28</v>
      </c>
      <c r="D175" s="37" t="s">
        <v>22</v>
      </c>
      <c r="E175" s="37" t="s">
        <v>7</v>
      </c>
      <c r="F175" s="48">
        <v>1</v>
      </c>
      <c r="G175" s="48" t="s">
        <v>42</v>
      </c>
      <c r="H175" s="53">
        <v>3.7490000000000001</v>
      </c>
      <c r="I175" s="48">
        <v>40</v>
      </c>
      <c r="J175" s="48" t="s">
        <v>86</v>
      </c>
      <c r="K175" s="48" t="s">
        <v>124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154</v>
      </c>
      <c r="C176" s="46" t="s">
        <v>26</v>
      </c>
      <c r="D176" s="46" t="s">
        <v>26</v>
      </c>
      <c r="E176" s="46" t="s">
        <v>26</v>
      </c>
      <c r="F176" s="50" t="s">
        <v>26</v>
      </c>
      <c r="G176" s="51" t="s">
        <v>26</v>
      </c>
      <c r="H176" s="55" t="s">
        <v>26</v>
      </c>
      <c r="I176" s="51" t="s">
        <v>26</v>
      </c>
      <c r="J176" s="51" t="s">
        <v>26</v>
      </c>
      <c r="K176" s="51" t="s">
        <v>26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155</v>
      </c>
      <c r="C177" s="37" t="s">
        <v>21</v>
      </c>
      <c r="D177" s="37" t="s">
        <v>22</v>
      </c>
      <c r="E177" s="37" t="s">
        <v>7</v>
      </c>
      <c r="F177" s="48">
        <v>1</v>
      </c>
      <c r="G177" s="48" t="s">
        <v>42</v>
      </c>
      <c r="H177" s="53">
        <v>5.7510000000000003</v>
      </c>
      <c r="I177" s="48">
        <v>40</v>
      </c>
      <c r="J177" s="48" t="s">
        <v>84</v>
      </c>
      <c r="K177" s="48" t="s">
        <v>95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156</v>
      </c>
      <c r="C178" s="46" t="s">
        <v>26</v>
      </c>
      <c r="D178" s="46" t="s">
        <v>26</v>
      </c>
      <c r="E178" s="46" t="s">
        <v>26</v>
      </c>
      <c r="F178" s="50" t="s">
        <v>26</v>
      </c>
      <c r="G178" s="51" t="s">
        <v>26</v>
      </c>
      <c r="H178" s="55" t="s">
        <v>26</v>
      </c>
      <c r="I178" s="51" t="s">
        <v>26</v>
      </c>
      <c r="J178" s="51" t="s">
        <v>26</v>
      </c>
      <c r="K178" s="51" t="s">
        <v>26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157</v>
      </c>
      <c r="C179" s="37" t="s">
        <v>150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90</v>
      </c>
      <c r="K179" s="48" t="s">
        <v>91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88</v>
      </c>
      <c r="K180" s="48" t="s">
        <v>93</v>
      </c>
      <c r="L180" s="58">
        <v>90978325</v>
      </c>
      <c r="M180" s="58" t="s">
        <v>94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86</v>
      </c>
      <c r="K181" s="48" t="s">
        <v>87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158</v>
      </c>
      <c r="C182" s="46" t="s">
        <v>26</v>
      </c>
      <c r="D182" s="46" t="s">
        <v>26</v>
      </c>
      <c r="E182" s="46" t="s">
        <v>26</v>
      </c>
      <c r="F182" s="50" t="s">
        <v>26</v>
      </c>
      <c r="G182" s="51" t="s">
        <v>26</v>
      </c>
      <c r="H182" s="55" t="s">
        <v>26</v>
      </c>
      <c r="I182" s="51" t="s">
        <v>26</v>
      </c>
      <c r="J182" s="51" t="s">
        <v>26</v>
      </c>
      <c r="K182" s="51" t="s">
        <v>26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159</v>
      </c>
      <c r="C183" s="37" t="s">
        <v>72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160</v>
      </c>
      <c r="K183" s="48" t="s">
        <v>161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162</v>
      </c>
      <c r="C184" s="46" t="s">
        <v>26</v>
      </c>
      <c r="D184" s="46" t="s">
        <v>26</v>
      </c>
      <c r="E184" s="46" t="s">
        <v>26</v>
      </c>
      <c r="F184" s="50" t="s">
        <v>26</v>
      </c>
      <c r="G184" s="51" t="s">
        <v>26</v>
      </c>
      <c r="H184" s="55" t="s">
        <v>26</v>
      </c>
      <c r="I184" s="51" t="s">
        <v>26</v>
      </c>
      <c r="J184" s="51" t="s">
        <v>26</v>
      </c>
      <c r="K184" s="51" t="s">
        <v>26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163</v>
      </c>
      <c r="C185" s="37" t="s">
        <v>58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164</v>
      </c>
      <c r="K185" s="48" t="s">
        <v>165</v>
      </c>
      <c r="L185" s="58">
        <v>5932669</v>
      </c>
      <c r="M185" s="58" t="s">
        <v>94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48</v>
      </c>
      <c r="H186" s="53" t="s">
        <v>49</v>
      </c>
      <c r="I186" s="48" t="s">
        <v>49</v>
      </c>
      <c r="J186" s="48" t="s">
        <v>166</v>
      </c>
      <c r="K186" s="48" t="s">
        <v>161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160</v>
      </c>
      <c r="K187" s="48" t="s">
        <v>161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160</v>
      </c>
      <c r="K188" s="48" t="s">
        <v>161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160</v>
      </c>
      <c r="K189" s="48" t="s">
        <v>161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160</v>
      </c>
      <c r="K190" s="48" t="s">
        <v>161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48</v>
      </c>
      <c r="H191" s="53" t="s">
        <v>49</v>
      </c>
      <c r="I191" s="48" t="s">
        <v>49</v>
      </c>
      <c r="J191" s="48" t="s">
        <v>166</v>
      </c>
      <c r="K191" s="48" t="s">
        <v>161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160</v>
      </c>
      <c r="K192" s="48" t="s">
        <v>161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160</v>
      </c>
      <c r="K193" s="48" t="s">
        <v>161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160</v>
      </c>
      <c r="K194" s="48" t="s">
        <v>161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48</v>
      </c>
      <c r="H195" s="53" t="s">
        <v>49</v>
      </c>
      <c r="I195" s="48" t="s">
        <v>49</v>
      </c>
      <c r="J195" s="48" t="s">
        <v>166</v>
      </c>
      <c r="K195" s="48" t="s">
        <v>161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160</v>
      </c>
      <c r="K196" s="48" t="s">
        <v>161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160</v>
      </c>
      <c r="K197" s="48" t="s">
        <v>161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160</v>
      </c>
      <c r="K198" s="48" t="s">
        <v>161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160</v>
      </c>
      <c r="K199" s="48" t="s">
        <v>161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164</v>
      </c>
      <c r="K200" s="48" t="s">
        <v>165</v>
      </c>
      <c r="L200" s="58">
        <v>8551657</v>
      </c>
      <c r="M200" s="58" t="s">
        <v>94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164</v>
      </c>
      <c r="K201" s="48" t="s">
        <v>165</v>
      </c>
      <c r="L201" s="58">
        <v>1529256</v>
      </c>
      <c r="M201" s="58" t="s">
        <v>94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160</v>
      </c>
      <c r="K202" s="48" t="s">
        <v>161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160</v>
      </c>
      <c r="K203" s="48" t="s">
        <v>161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160</v>
      </c>
      <c r="K204" s="48" t="s">
        <v>161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160</v>
      </c>
      <c r="K205" s="48" t="s">
        <v>161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167</v>
      </c>
      <c r="C206" s="46" t="s">
        <v>26</v>
      </c>
      <c r="D206" s="46" t="s">
        <v>26</v>
      </c>
      <c r="E206" s="46" t="s">
        <v>26</v>
      </c>
      <c r="F206" s="50" t="s">
        <v>26</v>
      </c>
      <c r="G206" s="51" t="s">
        <v>26</v>
      </c>
      <c r="H206" s="55" t="s">
        <v>26</v>
      </c>
      <c r="I206" s="51" t="s">
        <v>26</v>
      </c>
      <c r="J206" s="51" t="s">
        <v>26</v>
      </c>
      <c r="K206" s="51" t="s">
        <v>26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26</v>
      </c>
      <c r="D207" s="47" t="s">
        <v>26</v>
      </c>
      <c r="E207" s="47" t="s">
        <v>26</v>
      </c>
      <c r="F207" s="52" t="s">
        <v>26</v>
      </c>
      <c r="G207" s="52" t="s">
        <v>26</v>
      </c>
      <c r="H207" s="56" t="s">
        <v>26</v>
      </c>
      <c r="I207" s="52" t="s">
        <v>26</v>
      </c>
      <c r="J207" s="52" t="s">
        <v>26</v>
      </c>
      <c r="K207" s="52" t="s">
        <v>26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79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168</v>
      </c>
      <c r="B1" s="3"/>
      <c r="C1" s="4"/>
      <c r="D1" s="5"/>
      <c r="E1" s="29" t="s">
        <v>169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170</v>
      </c>
      <c r="B2" s="3"/>
      <c r="C2" s="4"/>
      <c r="D2" s="7"/>
      <c r="E2" s="29" t="s">
        <v>171</v>
      </c>
      <c r="F2" s="88"/>
      <c r="G2" s="83"/>
      <c r="H2" s="8"/>
      <c r="I2" s="9" t="s">
        <v>172</v>
      </c>
      <c r="J2" s="10" t="s">
        <v>172</v>
      </c>
      <c r="K2" s="10"/>
      <c r="L2" s="11" t="s">
        <v>173</v>
      </c>
      <c r="M2" s="89" t="s">
        <v>174</v>
      </c>
      <c r="N2" s="80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175</v>
      </c>
      <c r="B3" s="3"/>
      <c r="C3" s="4"/>
      <c r="D3" s="5"/>
      <c r="E3" s="29" t="s">
        <v>176</v>
      </c>
      <c r="F3" s="82"/>
      <c r="G3" s="83"/>
      <c r="H3" s="8"/>
      <c r="I3" s="30"/>
      <c r="J3" s="10" t="s">
        <v>177</v>
      </c>
      <c r="K3" s="10"/>
      <c r="L3" s="12" t="s">
        <v>178</v>
      </c>
      <c r="M3" s="81" t="s">
        <v>179</v>
      </c>
      <c r="N3" s="8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79"/>
      <c r="C4" s="80"/>
      <c r="D4" s="5"/>
      <c r="E4" s="29" t="s">
        <v>180</v>
      </c>
      <c r="F4" s="24"/>
      <c r="G4" s="25"/>
      <c r="H4" s="8"/>
      <c r="I4" s="31"/>
      <c r="J4" s="10" t="s">
        <v>181</v>
      </c>
      <c r="K4" s="10"/>
      <c r="L4" s="14" t="s">
        <v>182</v>
      </c>
      <c r="M4" s="81" t="s">
        <v>183</v>
      </c>
      <c r="N4" s="8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184</v>
      </c>
      <c r="F5" s="82"/>
      <c r="G5" s="83"/>
      <c r="H5" s="8"/>
      <c r="I5" s="15" t="s">
        <v>185</v>
      </c>
      <c r="J5" s="10" t="s">
        <v>186</v>
      </c>
      <c r="K5" s="10"/>
      <c r="L5" s="26" t="s">
        <v>187</v>
      </c>
      <c r="M5" s="28" t="s">
        <v>188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189</v>
      </c>
      <c r="P6" s="8"/>
      <c r="Q6" s="8"/>
      <c r="R6" s="8"/>
      <c r="S6" s="8"/>
      <c r="T6" s="17"/>
      <c r="U6" s="16" t="s">
        <v>190</v>
      </c>
      <c r="V6" s="16" t="s">
        <v>191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192</v>
      </c>
      <c r="G7" s="19" t="s">
        <v>193</v>
      </c>
      <c r="H7" s="19" t="s">
        <v>194</v>
      </c>
      <c r="I7" s="19" t="s">
        <v>195</v>
      </c>
      <c r="J7" s="19" t="s">
        <v>196</v>
      </c>
      <c r="K7" s="19" t="s">
        <v>197</v>
      </c>
      <c r="L7" s="19" t="s">
        <v>198</v>
      </c>
      <c r="M7" s="19" t="s">
        <v>199</v>
      </c>
      <c r="N7" s="19" t="s">
        <v>200</v>
      </c>
      <c r="O7" s="33" t="s">
        <v>201</v>
      </c>
      <c r="P7" s="19" t="s">
        <v>202</v>
      </c>
      <c r="Q7" s="19" t="s">
        <v>203</v>
      </c>
      <c r="R7" s="19" t="s">
        <v>204</v>
      </c>
      <c r="S7" s="19" t="s">
        <v>205</v>
      </c>
      <c r="T7" s="19" t="s">
        <v>206</v>
      </c>
      <c r="U7" s="19" t="s">
        <v>207</v>
      </c>
      <c r="V7" s="19" t="s">
        <v>208</v>
      </c>
      <c r="W7" s="19" t="s">
        <v>209</v>
      </c>
      <c r="X7" s="19" t="s">
        <v>210</v>
      </c>
      <c r="Y7" s="19" t="s">
        <v>211</v>
      </c>
      <c r="Z7" s="19" t="s">
        <v>212</v>
      </c>
      <c r="AA7" s="19" t="s">
        <v>213</v>
      </c>
      <c r="AB7" s="19" t="s">
        <v>214</v>
      </c>
      <c r="AC7" s="19" t="s">
        <v>215</v>
      </c>
      <c r="AD7" s="19" t="s">
        <v>216</v>
      </c>
      <c r="AE7" s="19" t="s">
        <v>217</v>
      </c>
      <c r="AF7" s="8"/>
      <c r="AG7" s="8"/>
      <c r="AH7" s="8"/>
    </row>
    <row r="8" spans="1:34" ht="15.75" customHeight="1" x14ac:dyDescent="0.25">
      <c r="A8" s="20" t="s">
        <v>218</v>
      </c>
      <c r="B8" s="20" t="s">
        <v>219</v>
      </c>
      <c r="C8" s="20" t="s">
        <v>206</v>
      </c>
      <c r="D8" s="20" t="s">
        <v>220</v>
      </c>
      <c r="E8" s="34"/>
      <c r="F8" s="84" t="s">
        <v>221</v>
      </c>
      <c r="G8" s="85"/>
      <c r="H8" s="85"/>
      <c r="I8" s="85"/>
      <c r="J8" s="85"/>
      <c r="K8" s="85"/>
      <c r="L8" s="85"/>
      <c r="M8" s="85"/>
      <c r="N8" s="85"/>
      <c r="O8" s="85"/>
      <c r="P8" s="83"/>
      <c r="Q8" s="86" t="s">
        <v>222</v>
      </c>
      <c r="R8" s="85"/>
      <c r="S8" s="85"/>
      <c r="T8" s="83"/>
      <c r="U8" s="35"/>
      <c r="V8" s="35"/>
      <c r="W8" s="87" t="s">
        <v>223</v>
      </c>
      <c r="X8" s="85"/>
      <c r="Y8" s="85"/>
      <c r="Z8" s="85"/>
      <c r="AA8" s="85"/>
      <c r="AB8" s="85"/>
      <c r="AC8" s="85"/>
      <c r="AD8" s="85"/>
      <c r="AE8" s="83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224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225</v>
      </c>
      <c r="B10" s="21" t="s">
        <v>225</v>
      </c>
      <c r="C10" s="21" t="s">
        <v>225</v>
      </c>
      <c r="D10" s="21" t="s">
        <v>225</v>
      </c>
      <c r="E10" s="27" t="s">
        <v>226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225</v>
      </c>
      <c r="B11" s="21" t="s">
        <v>225</v>
      </c>
      <c r="C11" s="21" t="s">
        <v>225</v>
      </c>
      <c r="D11" s="21" t="s">
        <v>225</v>
      </c>
      <c r="E11" s="27" t="s">
        <v>227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228</v>
      </c>
      <c r="AE16" s="8" t="s">
        <v>228</v>
      </c>
      <c r="AF16" s="8" t="s">
        <v>228</v>
      </c>
      <c r="AG16" s="8"/>
      <c r="AH16" s="8" t="s">
        <v>228</v>
      </c>
    </row>
    <row r="21" spans="12:12" ht="15.75" customHeight="1" x14ac:dyDescent="0.25">
      <c r="L21" s="8" t="s">
        <v>228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W8:AE8"/>
    <mergeCell ref="F2:G2"/>
    <mergeCell ref="M2:N2"/>
    <mergeCell ref="F3:G3"/>
    <mergeCell ref="M3:N3"/>
    <mergeCell ref="B4:C4"/>
    <mergeCell ref="M4:N4"/>
    <mergeCell ref="F5:G5"/>
    <mergeCell ref="F8:P8"/>
    <mergeCell ref="Q8:T8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AZS6SFW4AK2Z-1321766168-212</_dlc_DocId>
    <_dlc_DocIdUrl xmlns="de691e59-5010-4ecb-9782-7a5fcd7f2ee7">
      <Url>https://cms.ginniemae.gov/data_and_reports/reporting/_layouts/15/DocIdRedir.aspx?ID=AZS6SFW4AK2Z-1321766168-212</Url>
      <Description>AZS6SFW4AK2Z-1321766168-212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F4229-F1AF-4356-A40B-F2B0CB190780}">
  <ds:schemaRefs>
    <ds:schemaRef ds:uri="69fb3cda-731b-4ba9-a343-64f4efd976f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3df3de6-2c12-4bb7-8147-abf59427e194"/>
  </ds:schemaRefs>
</ds:datastoreItem>
</file>

<file path=customXml/itemProps3.xml><?xml version="1.0" encoding="utf-8"?>
<ds:datastoreItem xmlns:ds="http://schemas.openxmlformats.org/officeDocument/2006/customXml" ds:itemID="{FC6B4BA5-8218-41E1-8065-DBB921F1F84F}"/>
</file>

<file path=customXml/itemProps4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Issuance Summary February</vt:lpstr>
      <vt:lpstr>Issuance Summary April</vt:lpstr>
      <vt:lpstr>2021-192 (NOM)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cp:lastPrinted>2025-02-25T22:32:09Z</cp:lastPrinted>
  <dcterms:created xsi:type="dcterms:W3CDTF">2024-05-16T15:30:08Z</dcterms:created>
  <dcterms:modified xsi:type="dcterms:W3CDTF">2025-02-25T22:34:26Z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07c83551-ee85-445e-b813-9b1b70a7e66b</vt:lpwstr>
  </property>
  <property fmtid="{D5CDD505-2E9C-101B-9397-08002B2CF9AE}" pid="4" name="MediaServiceImageTags">
    <vt:lpwstr/>
  </property>
</Properties>
</file>